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 firstSheet="4" activeTab="4"/>
  </bookViews>
  <sheets>
    <sheet name="IDCODE" sheetId="17" state="hidden" r:id="rId1"/>
    <sheet name="LPl2" sheetId="20" state="hidden" r:id="rId2"/>
    <sheet name="IN_DTK (L2)" sheetId="21" state="hidden" r:id="rId3"/>
    <sheet name="phong_coso" sheetId="22" state="hidden" r:id="rId4"/>
    <sheet name="TONGHOP" sheetId="25" r:id="rId5"/>
  </sheets>
  <externalReferences>
    <externalReference r:id="rId6"/>
  </externalReferences>
  <definedNames>
    <definedName name="_xlnm._FilterDatabase" localSheetId="2" hidden="1">'IN_DTK (L2)'!$A$9:$U$9</definedName>
    <definedName name="_xlnm._FilterDatabase" localSheetId="1" hidden="1">'LPl2'!$B$6:$G$13</definedName>
    <definedName name="_Order1" hidden="1">255</definedName>
    <definedName name="_Order2" hidden="1">255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_xlnm.Print_Titles" localSheetId="2">'IN_DTK (L2)'!$2:$9</definedName>
    <definedName name="_xlnm.Print_Titles" localSheetId="1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N22" i="21"/>
  <c r="B5" i="21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sharedStrings.xml><?xml version="1.0" encoding="utf-8"?>
<sst xmlns="http://schemas.openxmlformats.org/spreadsheetml/2006/main" count="776" uniqueCount="349">
  <si>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</si>
  <si>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</si>
  <si>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</si>
  <si>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</si>
  <si>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</si>
  <si>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</si>
  <si>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</si>
  <si>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</si>
  <si>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</si>
  <si>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</si>
  <si>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</si>
  <si>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</si>
  <si>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</si>
  <si>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</si>
  <si>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</si>
  <si>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</si>
  <si>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</si>
  <si>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</si>
  <si>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</si>
  <si>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</si>
  <si>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</si>
  <si>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</si>
  <si>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</si>
  <si>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</si>
  <si>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</si>
  <si>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</si>
  <si>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</si>
  <si>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</si>
  <si>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</si>
  <si>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</si>
  <si>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</si>
  <si>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</si>
  <si>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</si>
  <si>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</si>
  <si>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</si>
  <si>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</si>
  <si>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</si>
  <si>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</si>
  <si>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</si>
  <si>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</si>
  <si>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</si>
  <si>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</si>
  <si>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</si>
  <si>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</si>
  <si>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</si>
  <si>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</si>
  <si>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</si>
  <si>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</si>
  <si>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</si>
  <si>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</si>
  <si>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</si>
  <si>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</si>
  <si>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</si>
  <si>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</si>
  <si>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</si>
  <si>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</si>
  <si>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</si>
  <si>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</si>
  <si>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</si>
  <si>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</si>
  <si>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</si>
  <si>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</si>
  <si>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</si>
  <si>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</si>
  <si>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</si>
  <si>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</si>
  <si>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</si>
  <si>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</si>
  <si>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</si>
  <si>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</si>
  <si>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</si>
  <si>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</si>
  <si>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</si>
  <si>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</si>
  <si>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</si>
  <si>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</si>
  <si>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</si>
  <si>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</si>
  <si>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</si>
  <si>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</si>
  <si>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</si>
  <si>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</si>
  <si>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</si>
  <si>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</si>
  <si>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</si>
  <si>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</si>
  <si>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</si>
  <si>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</si>
  <si>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</si>
  <si>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</si>
  <si>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</si>
  <si>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</si>
  <si>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</si>
  <si>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</si>
  <si>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</si>
  <si>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</si>
  <si>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</si>
  <si>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</si>
  <si>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</si>
  <si>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</si>
  <si>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</si>
  <si>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</si>
  <si>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</si>
  <si>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</si>
  <si>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</si>
  <si>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</si>
  <si>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</si>
  <si>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</si>
  <si>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</si>
  <si>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</si>
  <si>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</si>
  <si>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</si>
  <si>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</si>
  <si>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</si>
  <si>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</si>
  <si>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</si>
  <si>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</si>
  <si>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</si>
  <si>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</si>
  <si>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</si>
  <si>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</si>
  <si>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</si>
  <si>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</si>
  <si>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</si>
  <si>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</si>
  <si>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</si>
  <si>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</si>
  <si>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</si>
  <si>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</si>
  <si>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</si>
  <si>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</si>
  <si>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</si>
  <si>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</si>
  <si>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</si>
  <si>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</si>
  <si>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</si>
  <si>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</si>
  <si>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313/1</t>
  </si>
  <si>
    <t>Võ Quốc Toàn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</si>
  <si>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</si>
  <si>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</si>
  <si>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</si>
  <si>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</si>
  <si>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</si>
  <si>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</si>
  <si>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</si>
  <si>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</si>
  <si>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</si>
  <si>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</si>
  <si>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</si>
  <si>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</si>
  <si>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</si>
  <si>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</si>
  <si>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</si>
  <si>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</si>
  <si>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</si>
  <si>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</si>
  <si>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</si>
  <si>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</si>
  <si>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</si>
  <si>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</si>
  <si>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</si>
  <si>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</si>
  <si>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</si>
  <si>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</si>
  <si>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</si>
  <si>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</si>
  <si>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</si>
  <si>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</si>
  <si>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</si>
  <si>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</si>
  <si>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</si>
  <si>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</si>
  <si>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</si>
  <si>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</si>
  <si>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</si>
  <si>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</si>
  <si>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</si>
  <si>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</si>
  <si>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</si>
  <si>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</si>
  <si>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</si>
  <si>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</si>
  <si>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</si>
  <si>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</si>
  <si>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</si>
  <si>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</si>
  <si>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</si>
  <si>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</si>
  <si>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</si>
  <si>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DANH SÁCH SINH VIÊN ĐÓNG LỆ PHÍ THI LẦN 2 *  NĂM HỌC: 2015-2016</t>
  </si>
  <si>
    <t>Lần thi: 2</t>
  </si>
  <si>
    <t>Học kỳ: 2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</si>
  <si>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</si>
  <si>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</si>
  <si>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</si>
  <si>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</si>
  <si>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</si>
  <si>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</si>
  <si>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</si>
  <si>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</si>
  <si>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</si>
  <si>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</si>
  <si>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</si>
  <si>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</si>
  <si>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</si>
  <si>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</si>
  <si>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</si>
  <si>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</si>
  <si>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</si>
  <si>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</si>
  <si>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</si>
  <si>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</si>
  <si>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</si>
  <si>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</si>
  <si>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</si>
  <si>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</si>
  <si>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</si>
  <si>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</si>
  <si>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</si>
  <si>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</si>
  <si>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</si>
  <si>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</si>
  <si>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</si>
  <si>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</si>
  <si>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</si>
  <si>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</si>
  <si>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</si>
  <si>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</si>
  <si>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</si>
  <si>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</si>
  <si>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</si>
  <si>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</si>
  <si>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</si>
  <si>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</si>
  <si>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</si>
  <si>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</si>
  <si>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</si>
  <si>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P.1</t>
  </si>
  <si>
    <t>P.2</t>
  </si>
  <si>
    <t>TỔNG</t>
  </si>
  <si>
    <t>S.MÁY</t>
  </si>
  <si>
    <t>D.UNG LƯỢNG</t>
  </si>
  <si>
    <t>DANH SÁCH SINH VIÊN DỰ THI KTHP * NH: 2024-2025</t>
  </si>
  <si>
    <t>Trần Tuấn</t>
  </si>
  <si>
    <t>Anh</t>
  </si>
  <si>
    <t>ID 431 E</t>
  </si>
  <si>
    <t>Lê Hoàng</t>
  </si>
  <si>
    <t>Hoàng Xuân</t>
  </si>
  <si>
    <t>Ánh</t>
  </si>
  <si>
    <t>Ngô Gia</t>
  </si>
  <si>
    <t>Bảo</t>
  </si>
  <si>
    <t>Nguyễn Gia</t>
  </si>
  <si>
    <t>Lý Long Quốc</t>
  </si>
  <si>
    <t>Trần Quý</t>
  </si>
  <si>
    <t>Nguyễn Xuân</t>
  </si>
  <si>
    <t>Bình</t>
  </si>
  <si>
    <t>Đặng Nhật</t>
  </si>
  <si>
    <t>Cường</t>
  </si>
  <si>
    <t>Lâm Văn</t>
  </si>
  <si>
    <t>Điệp</t>
  </si>
  <si>
    <t>Tạ Ngọc Phương</t>
  </si>
  <si>
    <t>Đông</t>
  </si>
  <si>
    <t>Trần Văn</t>
  </si>
  <si>
    <t>Đức</t>
  </si>
  <si>
    <t>Đặng Duy</t>
  </si>
  <si>
    <t>Nguyễn Văn</t>
  </si>
  <si>
    <t>Bùi Văn</t>
  </si>
  <si>
    <t>Hải</t>
  </si>
  <si>
    <t>Phạm Hoàng</t>
  </si>
  <si>
    <t>Hiếu</t>
  </si>
  <si>
    <t>Ngô Văn</t>
  </si>
  <si>
    <t>Trần Lưu Văn</t>
  </si>
  <si>
    <t>Hiệu</t>
  </si>
  <si>
    <t>Nguyễn Trung</t>
  </si>
  <si>
    <t>Hưng</t>
  </si>
  <si>
    <t>Huỳnh Nhật</t>
  </si>
  <si>
    <t>Huy</t>
  </si>
  <si>
    <t>Phạm Văn Quốc</t>
  </si>
  <si>
    <t>Thái Đình</t>
  </si>
  <si>
    <t>Võ Hữu</t>
  </si>
  <si>
    <t>Khánh</t>
  </si>
  <si>
    <t>Nguyễn Đại</t>
  </si>
  <si>
    <t>Kỳ</t>
  </si>
  <si>
    <t>Nguyễn Anh</t>
  </si>
  <si>
    <t>Nguyễn Thanh</t>
  </si>
  <si>
    <t>Lâm</t>
  </si>
  <si>
    <t>Nguyễn Duy</t>
  </si>
  <si>
    <t>Long</t>
  </si>
  <si>
    <t>Hồ Văn</t>
  </si>
  <si>
    <t>Minh</t>
  </si>
  <si>
    <t>Đoàn Mạnh</t>
  </si>
  <si>
    <t>Nam</t>
  </si>
  <si>
    <t>Nguyễn Hoàng Tuấn</t>
  </si>
  <si>
    <t>Huỳnh Minh</t>
  </si>
  <si>
    <t>Phát</t>
  </si>
  <si>
    <t>Đặng Trần</t>
  </si>
  <si>
    <t>Phi</t>
  </si>
  <si>
    <t>Nguyễn Thành</t>
  </si>
  <si>
    <t>Phú</t>
  </si>
  <si>
    <t>Đào Anh</t>
  </si>
  <si>
    <t>Đậu Vinh</t>
  </si>
  <si>
    <t>Quang</t>
  </si>
  <si>
    <t>Lê Quang</t>
  </si>
  <si>
    <t>Quốc</t>
  </si>
  <si>
    <t>Trần Thiên</t>
  </si>
  <si>
    <t>Sinh</t>
  </si>
  <si>
    <t>Lê Trần Thanh</t>
  </si>
  <si>
    <t>Tài</t>
  </si>
  <si>
    <t>Nguyễn Quốc</t>
  </si>
  <si>
    <t>Thái</t>
  </si>
  <si>
    <t>Vương Bá</t>
  </si>
  <si>
    <t>Thanh</t>
  </si>
  <si>
    <t>Nguyễn Chí</t>
  </si>
  <si>
    <t>Hồ Minh</t>
  </si>
  <si>
    <t>Thành</t>
  </si>
  <si>
    <t>Trần Xuân</t>
  </si>
  <si>
    <t>Phan Hữu</t>
  </si>
  <si>
    <t>Tiến</t>
  </si>
  <si>
    <t>Toàn</t>
  </si>
  <si>
    <t>Nguyễn Ngọc</t>
  </si>
  <si>
    <t>Trung</t>
  </si>
  <si>
    <t>Trường</t>
  </si>
  <si>
    <t>Trần Minh</t>
  </si>
  <si>
    <t>Trưởng</t>
  </si>
  <si>
    <t>Trương Văn</t>
  </si>
  <si>
    <t>Tú</t>
  </si>
  <si>
    <t>Trần Bá</t>
  </si>
  <si>
    <t>Tường</t>
  </si>
  <si>
    <t>Võ Nguyễn Hoàng</t>
  </si>
  <si>
    <t>Tưởng</t>
  </si>
  <si>
    <t>Đoàn Văn</t>
  </si>
  <si>
    <t>Vũ</t>
  </si>
  <si>
    <t>Lại Ngọc Tấn</t>
  </si>
  <si>
    <t>K27CKO</t>
  </si>
  <si>
    <t>K26CKO</t>
  </si>
  <si>
    <t>507-91-28-2-2</t>
  </si>
  <si>
    <t>501-90-27-2-1</t>
  </si>
  <si>
    <t>501</t>
  </si>
  <si>
    <t>KHỐI LỚP: ID 431(E)</t>
  </si>
  <si>
    <t>90</t>
  </si>
  <si>
    <t>MÔN : Thiết Kế Mỹ Thuật Công Nghiệp trong Cơ Khí * MÃ MÔN :  ID 431</t>
  </si>
  <si>
    <t>Thời gian:18h00 - Ngày 26/10/2024 - Phòng: 501 - cơ sở:  K7/25 Quang Trung</t>
  </si>
  <si>
    <t/>
  </si>
  <si>
    <t>18h00 - Ngày 26/10/2024 - Phòng: 501</t>
  </si>
  <si>
    <t>507</t>
  </si>
  <si>
    <t>91</t>
  </si>
  <si>
    <t>Thời gian:18h00 - Ngày 26/10/2024 - Phòng: 507 - cơ sở:  K7/25 Quang Trung</t>
  </si>
  <si>
    <t>18h00 - Ngày 26/10/2024 - Phòng: 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</si>
</sst>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186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7" fillId="0" borderId="0" xfId="183" applyFont="1" applyFill="1"/>
    <xf numFmtId="0" fontId="83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84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85" fillId="0" borderId="3" xfId="184" applyFont="1" applyFill="1" applyBorder="1" applyAlignment="1">
      <alignment horizontal="center" vertical="center"/>
    </xf>
    <xf numFmtId="9" fontId="84" fillId="0" borderId="3" xfId="184" applyFont="1" applyFill="1" applyBorder="1" applyAlignment="1">
      <alignment horizontal="center" vertical="center" wrapText="1"/>
    </xf>
    <xf numFmtId="0" fontId="84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87" fillId="0" borderId="0" xfId="183" applyFont="1" applyFill="1" applyBorder="1" applyAlignment="1"/>
    <xf numFmtId="0" fontId="87" fillId="0" borderId="0" xfId="183" applyFont="1" applyFill="1" applyBorder="1" applyAlignment="1">
      <alignment horizontal="center"/>
    </xf>
    <xf numFmtId="0" fontId="88" fillId="0" borderId="0" xfId="183" applyFont="1" applyAlignment="1">
      <alignment horizontal="left"/>
    </xf>
    <xf numFmtId="0" fontId="89" fillId="0" borderId="0" xfId="183" applyFont="1" applyFill="1" applyAlignment="1">
      <alignment horizontal="center"/>
    </xf>
    <xf numFmtId="0" fontId="88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0" fillId="0" borderId="12" xfId="183" applyFont="1" applyFill="1" applyBorder="1" applyAlignment="1">
      <alignment horizontal="left" vertical="center"/>
    </xf>
    <xf numFmtId="0" fontId="85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1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1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2" fillId="36" borderId="0" xfId="183" applyFont="1" applyFill="1"/>
    <xf numFmtId="0" fontId="92" fillId="36" borderId="0" xfId="183" applyFont="1" applyFill="1" applyAlignment="1">
      <alignment horizontal="center"/>
    </xf>
    <xf numFmtId="0" fontId="92" fillId="36" borderId="0" xfId="183" applyFont="1" applyFill="1" applyBorder="1" applyAlignment="1"/>
    <xf numFmtId="0" fontId="92" fillId="36" borderId="0" xfId="183" applyFont="1" applyFill="1" applyBorder="1" applyAlignment="1">
      <alignment horizontal="left"/>
    </xf>
    <xf numFmtId="0" fontId="92" fillId="36" borderId="0" xfId="183" applyFont="1" applyFill="1" applyBorder="1"/>
    <xf numFmtId="0" fontId="92" fillId="36" borderId="0" xfId="183" applyFont="1" applyFill="1" applyAlignment="1"/>
    <xf numFmtId="0" fontId="92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55" fillId="0" borderId="9" xfId="134" applyFont="1" applyFill="1" applyBorder="1" applyAlignment="1">
      <alignment horizontal="center"/>
    </xf>
    <xf numFmtId="0" fontId="94" fillId="0" borderId="10" xfId="120" applyNumberFormat="1" applyFont="1" applyFill="1" applyBorder="1" applyAlignment="1" applyProtection="1">
      <alignment horizontal="left"/>
    </xf>
    <xf numFmtId="0" fontId="94" fillId="0" borderId="11" xfId="120" applyNumberFormat="1" applyFont="1" applyFill="1" applyBorder="1" applyAlignment="1" applyProtection="1">
      <alignment horizontal="left" wrapText="1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93" fillId="0" borderId="3" xfId="122" applyFont="1" applyFill="1" applyBorder="1" applyAlignment="1">
      <alignment horizontal="center" vertical="center" wrapText="1"/>
    </xf>
    <xf numFmtId="0" fontId="93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84" fillId="0" borderId="15" xfId="183" applyFont="1" applyFill="1" applyBorder="1" applyAlignment="1">
      <alignment horizontal="center" vertical="center"/>
    </xf>
    <xf numFmtId="0" fontId="84" fillId="0" borderId="13" xfId="183" applyFont="1" applyFill="1" applyBorder="1" applyAlignment="1">
      <alignment horizontal="center" vertical="center"/>
    </xf>
    <xf numFmtId="0" fontId="84" fillId="0" borderId="9" xfId="183" applyFont="1" applyFill="1" applyBorder="1" applyAlignment="1">
      <alignment horizontal="center" vertical="center"/>
    </xf>
    <xf numFmtId="0" fontId="84" fillId="0" borderId="15" xfId="183" applyFont="1" applyFill="1" applyBorder="1" applyAlignment="1">
      <alignment horizontal="center" vertical="center" wrapText="1"/>
    </xf>
    <xf numFmtId="0" fontId="84" fillId="0" borderId="13" xfId="183" applyFont="1" applyFill="1" applyBorder="1" applyAlignment="1">
      <alignment horizontal="center" vertical="center" wrapText="1"/>
    </xf>
    <xf numFmtId="0" fontId="84" fillId="0" borderId="9" xfId="183" applyFont="1" applyFill="1" applyBorder="1" applyAlignment="1">
      <alignment horizontal="center" vertical="center" wrapText="1"/>
    </xf>
    <xf numFmtId="0" fontId="84" fillId="0" borderId="16" xfId="183" applyFont="1" applyFill="1" applyBorder="1" applyAlignment="1">
      <alignment vertical="center"/>
    </xf>
    <xf numFmtId="0" fontId="84" fillId="0" borderId="24" xfId="183" applyFont="1" applyFill="1" applyBorder="1" applyAlignment="1">
      <alignment vertical="center"/>
    </xf>
    <xf numFmtId="0" fontId="84" fillId="0" borderId="25" xfId="183" applyFont="1" applyFill="1" applyBorder="1" applyAlignment="1">
      <alignment vertical="center"/>
    </xf>
    <xf numFmtId="0" fontId="84" fillId="0" borderId="17" xfId="183" applyFont="1" applyFill="1" applyBorder="1" applyAlignment="1">
      <alignment horizontal="left" vertical="center"/>
    </xf>
    <xf numFmtId="0" fontId="84" fillId="0" borderId="22" xfId="183" applyFont="1" applyFill="1" applyBorder="1" applyAlignment="1">
      <alignment horizontal="left" vertical="center"/>
    </xf>
    <xf numFmtId="0" fontId="84" fillId="0" borderId="23" xfId="183" applyFont="1" applyFill="1" applyBorder="1" applyAlignment="1">
      <alignment horizontal="left" vertical="center"/>
    </xf>
    <xf numFmtId="0" fontId="84" fillId="0" borderId="26" xfId="183" applyFont="1" applyFill="1" applyBorder="1" applyAlignment="1">
      <alignment horizontal="center"/>
    </xf>
    <xf numFmtId="0" fontId="84" fillId="0" borderId="2" xfId="183" applyFont="1" applyFill="1" applyBorder="1" applyAlignment="1">
      <alignment horizontal="center"/>
    </xf>
    <xf numFmtId="0" fontId="84" fillId="0" borderId="27" xfId="183" applyFont="1" applyFill="1" applyBorder="1" applyAlignment="1">
      <alignment horizontal="center"/>
    </xf>
    <xf numFmtId="0" fontId="84" fillId="0" borderId="16" xfId="183" applyFont="1" applyFill="1" applyBorder="1" applyAlignment="1">
      <alignment horizontal="center" vertical="center" wrapText="1"/>
    </xf>
    <xf numFmtId="0" fontId="84" fillId="0" borderId="17" xfId="183" applyFont="1" applyFill="1" applyBorder="1" applyAlignment="1">
      <alignment horizontal="center" vertical="center" wrapText="1"/>
    </xf>
    <xf numFmtId="0" fontId="84" fillId="0" borderId="25" xfId="183" applyFont="1" applyFill="1" applyBorder="1" applyAlignment="1">
      <alignment horizontal="center" vertical="center" wrapText="1"/>
    </xf>
    <xf numFmtId="0" fontId="84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86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7"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5"/>
  </cols>
  <sheetData>
    <row r="1" spans="1:2">
      <c r="A1" s="14">
        <v>1</v>
      </c>
      <c r="B1" s="14" t="s">
        <v>24</v>
      </c>
    </row>
    <row r="2" spans="1:2">
      <c r="A2" s="14">
        <v>2</v>
      </c>
      <c r="B2" s="14" t="s">
        <v>25</v>
      </c>
    </row>
    <row r="3" spans="1:2">
      <c r="A3" s="14">
        <v>3</v>
      </c>
      <c r="B3" s="14" t="s">
        <v>26</v>
      </c>
    </row>
    <row r="4" spans="1:2">
      <c r="A4" s="14">
        <v>4</v>
      </c>
      <c r="B4" s="14" t="s">
        <v>27</v>
      </c>
    </row>
    <row r="5" spans="1:2">
      <c r="A5" s="14">
        <v>5</v>
      </c>
      <c r="B5" s="14" t="s">
        <v>28</v>
      </c>
    </row>
    <row r="6" spans="1:2">
      <c r="A6" s="14">
        <v>7</v>
      </c>
      <c r="B6" s="14" t="s">
        <v>29</v>
      </c>
    </row>
    <row r="7" spans="1:2">
      <c r="A7" s="14" t="s">
        <v>30</v>
      </c>
      <c r="B7" s="14" t="s">
        <v>31</v>
      </c>
    </row>
    <row r="8" spans="1:2">
      <c r="A8" s="14" t="s">
        <v>32</v>
      </c>
      <c r="B8" s="14" t="s">
        <v>33</v>
      </c>
    </row>
    <row r="9" spans="1:2">
      <c r="A9" s="14">
        <v>0</v>
      </c>
      <c r="B9" s="14" t="s">
        <v>34</v>
      </c>
    </row>
    <row r="10" spans="1:2">
      <c r="A10" s="14" t="s">
        <v>23</v>
      </c>
      <c r="B10" s="14" t="s">
        <v>35</v>
      </c>
    </row>
    <row r="11" spans="1:2">
      <c r="A11" s="14">
        <v>8</v>
      </c>
      <c r="B11" s="14" t="s">
        <v>36</v>
      </c>
    </row>
    <row r="12" spans="1:2">
      <c r="A12" s="14">
        <v>6</v>
      </c>
      <c r="B12" s="14" t="s">
        <v>22</v>
      </c>
    </row>
    <row r="13" spans="1:2">
      <c r="A13" s="14">
        <v>9</v>
      </c>
      <c r="B13" s="14" t="s">
        <v>37</v>
      </c>
    </row>
    <row r="14" spans="1:2">
      <c r="A14" s="14" t="s">
        <v>20</v>
      </c>
      <c r="B14" s="14" t="s">
        <v>38</v>
      </c>
    </row>
    <row r="15" spans="1:2">
      <c r="A15" s="14">
        <v>1.1000000000000001</v>
      </c>
      <c r="B15" s="14" t="s">
        <v>39</v>
      </c>
    </row>
    <row r="16" spans="1:2">
      <c r="A16" s="14">
        <v>1.2</v>
      </c>
      <c r="B16" s="14" t="s">
        <v>40</v>
      </c>
    </row>
    <row r="17" spans="1:2">
      <c r="A17" s="14">
        <v>1.3</v>
      </c>
      <c r="B17" s="14" t="s">
        <v>41</v>
      </c>
    </row>
    <row r="18" spans="1:2">
      <c r="A18" s="14">
        <v>1.4</v>
      </c>
      <c r="B18" s="14" t="s">
        <v>42</v>
      </c>
    </row>
    <row r="19" spans="1:2">
      <c r="A19" s="14">
        <v>1.5</v>
      </c>
      <c r="B19" s="14" t="s">
        <v>43</v>
      </c>
    </row>
    <row r="20" spans="1:2">
      <c r="A20" s="14">
        <v>1.6</v>
      </c>
      <c r="B20" s="14" t="s">
        <v>44</v>
      </c>
    </row>
    <row r="21" spans="1:2">
      <c r="A21" s="14">
        <v>1.7</v>
      </c>
      <c r="B21" s="14" t="s">
        <v>45</v>
      </c>
    </row>
    <row r="22" spans="1:2">
      <c r="A22" s="14">
        <v>1.8</v>
      </c>
      <c r="B22" s="14" t="s">
        <v>46</v>
      </c>
    </row>
    <row r="23" spans="1:2">
      <c r="A23" s="14">
        <v>1.9</v>
      </c>
      <c r="B23" s="14" t="s">
        <v>47</v>
      </c>
    </row>
    <row r="24" spans="1:2">
      <c r="A24" s="14">
        <v>2.1</v>
      </c>
      <c r="B24" s="14" t="s">
        <v>48</v>
      </c>
    </row>
    <row r="25" spans="1:2">
      <c r="A25" s="14">
        <v>2.2000000000000002</v>
      </c>
      <c r="B25" s="14" t="s">
        <v>49</v>
      </c>
    </row>
    <row r="26" spans="1:2">
      <c r="A26" s="14">
        <v>2.2999999999999998</v>
      </c>
      <c r="B26" s="14" t="s">
        <v>50</v>
      </c>
    </row>
    <row r="27" spans="1:2">
      <c r="A27" s="14">
        <v>2.4</v>
      </c>
      <c r="B27" s="14" t="s">
        <v>51</v>
      </c>
    </row>
    <row r="28" spans="1:2">
      <c r="A28" s="14">
        <v>2.5</v>
      </c>
      <c r="B28" s="14" t="s">
        <v>52</v>
      </c>
    </row>
    <row r="29" spans="1:2">
      <c r="A29" s="14">
        <v>2.6</v>
      </c>
      <c r="B29" s="14" t="s">
        <v>53</v>
      </c>
    </row>
    <row r="30" spans="1:2">
      <c r="A30" s="14">
        <v>2.7</v>
      </c>
      <c r="B30" s="14" t="s">
        <v>54</v>
      </c>
    </row>
    <row r="31" spans="1:2">
      <c r="A31" s="14">
        <v>2.8</v>
      </c>
      <c r="B31" s="14" t="s">
        <v>55</v>
      </c>
    </row>
    <row r="32" spans="1:2">
      <c r="A32" s="14">
        <v>2.9</v>
      </c>
      <c r="B32" s="14" t="s">
        <v>56</v>
      </c>
    </row>
    <row r="33" spans="1:2">
      <c r="A33" s="14">
        <v>3.1</v>
      </c>
      <c r="B33" s="14" t="s">
        <v>57</v>
      </c>
    </row>
    <row r="34" spans="1:2">
      <c r="A34" s="14">
        <v>3.2</v>
      </c>
      <c r="B34" s="14" t="s">
        <v>58</v>
      </c>
    </row>
    <row r="35" spans="1:2">
      <c r="A35" s="14">
        <v>3.3</v>
      </c>
      <c r="B35" s="14" t="s">
        <v>59</v>
      </c>
    </row>
    <row r="36" spans="1:2">
      <c r="A36" s="14">
        <v>3.4</v>
      </c>
      <c r="B36" s="14" t="s">
        <v>60</v>
      </c>
    </row>
    <row r="37" spans="1:2">
      <c r="A37" s="14">
        <v>3.5</v>
      </c>
      <c r="B37" s="14" t="s">
        <v>61</v>
      </c>
    </row>
    <row r="38" spans="1:2">
      <c r="A38" s="14">
        <v>3.6</v>
      </c>
      <c r="B38" s="14" t="s">
        <v>62</v>
      </c>
    </row>
    <row r="39" spans="1:2">
      <c r="A39" s="14">
        <v>3.7</v>
      </c>
      <c r="B39" s="14" t="s">
        <v>63</v>
      </c>
    </row>
    <row r="40" spans="1:2">
      <c r="A40" s="14">
        <v>3.8</v>
      </c>
      <c r="B40" s="14" t="s">
        <v>64</v>
      </c>
    </row>
    <row r="41" spans="1:2">
      <c r="A41" s="14">
        <v>3.9</v>
      </c>
      <c r="B41" s="14" t="s">
        <v>65</v>
      </c>
    </row>
    <row r="42" spans="1:2">
      <c r="A42" s="14">
        <v>4.0999999999999996</v>
      </c>
      <c r="B42" s="14" t="s">
        <v>66</v>
      </c>
    </row>
    <row r="43" spans="1:2">
      <c r="A43" s="14">
        <v>4.2</v>
      </c>
      <c r="B43" s="14" t="s">
        <v>67</v>
      </c>
    </row>
    <row r="44" spans="1:2">
      <c r="A44" s="14">
        <v>4.3</v>
      </c>
      <c r="B44" s="16" t="s">
        <v>68</v>
      </c>
    </row>
    <row r="45" spans="1:2">
      <c r="A45" s="14">
        <v>4.4000000000000004</v>
      </c>
      <c r="B45" s="14" t="s">
        <v>69</v>
      </c>
    </row>
    <row r="46" spans="1:2">
      <c r="A46" s="14">
        <v>4.5</v>
      </c>
      <c r="B46" s="14" t="s">
        <v>70</v>
      </c>
    </row>
    <row r="47" spans="1:2">
      <c r="A47" s="14">
        <v>4.5999999999999996</v>
      </c>
      <c r="B47" s="14" t="s">
        <v>71</v>
      </c>
    </row>
    <row r="48" spans="1:2">
      <c r="A48" s="14">
        <v>4.7</v>
      </c>
      <c r="B48" s="14" t="s">
        <v>72</v>
      </c>
    </row>
    <row r="49" spans="1:2">
      <c r="A49" s="14">
        <v>4.8</v>
      </c>
      <c r="B49" s="14" t="s">
        <v>73</v>
      </c>
    </row>
    <row r="50" spans="1:2">
      <c r="A50" s="14">
        <v>4.9000000000000004</v>
      </c>
      <c r="B50" s="14" t="s">
        <v>74</v>
      </c>
    </row>
    <row r="51" spans="1:2">
      <c r="A51" s="14">
        <v>5.0999999999999996</v>
      </c>
      <c r="B51" s="14" t="s">
        <v>75</v>
      </c>
    </row>
    <row r="52" spans="1:2">
      <c r="A52" s="14">
        <v>5.2</v>
      </c>
      <c r="B52" s="14" t="s">
        <v>76</v>
      </c>
    </row>
    <row r="53" spans="1:2">
      <c r="A53" s="14">
        <v>5.3</v>
      </c>
      <c r="B53" s="16" t="s">
        <v>77</v>
      </c>
    </row>
    <row r="54" spans="1:2">
      <c r="A54" s="14">
        <v>5.4</v>
      </c>
      <c r="B54" s="14" t="s">
        <v>78</v>
      </c>
    </row>
    <row r="55" spans="1:2">
      <c r="A55" s="14">
        <v>5.5</v>
      </c>
      <c r="B55" s="14" t="s">
        <v>79</v>
      </c>
    </row>
    <row r="56" spans="1:2">
      <c r="A56" s="14">
        <v>5.6</v>
      </c>
      <c r="B56" s="14" t="s">
        <v>80</v>
      </c>
    </row>
    <row r="57" spans="1:2">
      <c r="A57" s="14">
        <v>5.7</v>
      </c>
      <c r="B57" s="14" t="s">
        <v>81</v>
      </c>
    </row>
    <row r="58" spans="1:2">
      <c r="A58" s="14">
        <v>5.8</v>
      </c>
      <c r="B58" s="14" t="s">
        <v>82</v>
      </c>
    </row>
    <row r="59" spans="1:2">
      <c r="A59" s="14">
        <v>5.9</v>
      </c>
      <c r="B59" s="14" t="s">
        <v>83</v>
      </c>
    </row>
    <row r="60" spans="1:2">
      <c r="A60" s="14">
        <v>6.1</v>
      </c>
      <c r="B60" s="14" t="s">
        <v>84</v>
      </c>
    </row>
    <row r="61" spans="1:2">
      <c r="A61" s="14">
        <v>6.2</v>
      </c>
      <c r="B61" s="14" t="s">
        <v>85</v>
      </c>
    </row>
    <row r="62" spans="1:2">
      <c r="A62" s="14">
        <v>6.3</v>
      </c>
      <c r="B62" s="14" t="s">
        <v>86</v>
      </c>
    </row>
    <row r="63" spans="1:2">
      <c r="A63" s="14">
        <v>6.4</v>
      </c>
      <c r="B63" s="14" t="s">
        <v>87</v>
      </c>
    </row>
    <row r="64" spans="1:2">
      <c r="A64" s="14">
        <v>6.5</v>
      </c>
      <c r="B64" s="14" t="s">
        <v>88</v>
      </c>
    </row>
    <row r="65" spans="1:2">
      <c r="A65" s="14">
        <v>6.6</v>
      </c>
      <c r="B65" s="14" t="s">
        <v>89</v>
      </c>
    </row>
    <row r="66" spans="1:2">
      <c r="A66" s="14">
        <v>6.7</v>
      </c>
      <c r="B66" s="14" t="s">
        <v>90</v>
      </c>
    </row>
    <row r="67" spans="1:2">
      <c r="A67" s="14">
        <v>6.8</v>
      </c>
      <c r="B67" s="14" t="s">
        <v>91</v>
      </c>
    </row>
    <row r="68" spans="1:2">
      <c r="A68" s="14">
        <v>6.9</v>
      </c>
      <c r="B68" s="14" t="s">
        <v>92</v>
      </c>
    </row>
    <row r="69" spans="1:2">
      <c r="A69" s="14">
        <v>7.1</v>
      </c>
      <c r="B69" s="14" t="s">
        <v>93</v>
      </c>
    </row>
    <row r="70" spans="1:2">
      <c r="A70" s="14">
        <v>7.2</v>
      </c>
      <c r="B70" s="14" t="s">
        <v>94</v>
      </c>
    </row>
    <row r="71" spans="1:2">
      <c r="A71" s="14">
        <v>7.3</v>
      </c>
      <c r="B71" s="14" t="s">
        <v>95</v>
      </c>
    </row>
    <row r="72" spans="1:2">
      <c r="A72" s="14">
        <v>7.4</v>
      </c>
      <c r="B72" s="14" t="s">
        <v>96</v>
      </c>
    </row>
    <row r="73" spans="1:2">
      <c r="A73" s="14">
        <v>7.5</v>
      </c>
      <c r="B73" s="14" t="s">
        <v>97</v>
      </c>
    </row>
    <row r="74" spans="1:2">
      <c r="A74" s="14">
        <v>7.6</v>
      </c>
      <c r="B74" s="14" t="s">
        <v>98</v>
      </c>
    </row>
    <row r="75" spans="1:2">
      <c r="A75" s="14">
        <v>7.7</v>
      </c>
      <c r="B75" s="14" t="s">
        <v>99</v>
      </c>
    </row>
    <row r="76" spans="1:2">
      <c r="A76" s="14">
        <v>7.8</v>
      </c>
      <c r="B76" s="14" t="s">
        <v>100</v>
      </c>
    </row>
    <row r="77" spans="1:2">
      <c r="A77" s="14">
        <v>7.9</v>
      </c>
      <c r="B77" s="14" t="s">
        <v>101</v>
      </c>
    </row>
    <row r="78" spans="1:2">
      <c r="A78" s="14">
        <v>8.1</v>
      </c>
      <c r="B78" s="14" t="s">
        <v>102</v>
      </c>
    </row>
    <row r="79" spans="1:2">
      <c r="A79" s="14">
        <v>8.1999999999999993</v>
      </c>
      <c r="B79" s="14" t="s">
        <v>103</v>
      </c>
    </row>
    <row r="80" spans="1:2">
      <c r="A80" s="14">
        <v>8.3000000000000007</v>
      </c>
      <c r="B80" s="14" t="s">
        <v>104</v>
      </c>
    </row>
    <row r="81" spans="1:2">
      <c r="A81" s="14">
        <v>8.4</v>
      </c>
      <c r="B81" s="14" t="s">
        <v>105</v>
      </c>
    </row>
    <row r="82" spans="1:2">
      <c r="A82" s="14">
        <v>8.5</v>
      </c>
      <c r="B82" s="14" t="s">
        <v>106</v>
      </c>
    </row>
    <row r="83" spans="1:2">
      <c r="A83" s="14">
        <v>8.6</v>
      </c>
      <c r="B83" s="14" t="s">
        <v>107</v>
      </c>
    </row>
    <row r="84" spans="1:2">
      <c r="A84" s="14">
        <v>8.6999999999999993</v>
      </c>
      <c r="B84" s="14" t="s">
        <v>108</v>
      </c>
    </row>
    <row r="85" spans="1:2">
      <c r="A85" s="14">
        <v>8.8000000000000007</v>
      </c>
      <c r="B85" s="14" t="s">
        <v>109</v>
      </c>
    </row>
    <row r="86" spans="1:2">
      <c r="A86" s="14">
        <v>8.9</v>
      </c>
      <c r="B86" s="14" t="s">
        <v>110</v>
      </c>
    </row>
    <row r="87" spans="1:2">
      <c r="A87" s="14">
        <v>9.1</v>
      </c>
      <c r="B87" s="14" t="s">
        <v>111</v>
      </c>
    </row>
    <row r="88" spans="1:2">
      <c r="A88" s="14">
        <v>9.1999999999999993</v>
      </c>
      <c r="B88" s="14" t="s">
        <v>112</v>
      </c>
    </row>
    <row r="89" spans="1:2">
      <c r="A89" s="14">
        <v>9.3000000000000007</v>
      </c>
      <c r="B89" s="14" t="s">
        <v>113</v>
      </c>
    </row>
    <row r="90" spans="1:2">
      <c r="A90" s="14">
        <v>9.4</v>
      </c>
      <c r="B90" s="14" t="s">
        <v>114</v>
      </c>
    </row>
    <row r="91" spans="1:2">
      <c r="A91" s="14">
        <v>9.5</v>
      </c>
      <c r="B91" s="14" t="s">
        <v>115</v>
      </c>
    </row>
    <row r="92" spans="1:2">
      <c r="A92" s="14">
        <v>9.6</v>
      </c>
      <c r="B92" s="14" t="s">
        <v>116</v>
      </c>
    </row>
    <row r="93" spans="1:2">
      <c r="A93" s="14">
        <v>9.6999999999999993</v>
      </c>
      <c r="B93" s="14" t="s">
        <v>117</v>
      </c>
    </row>
    <row r="94" spans="1:2">
      <c r="A94" s="14">
        <v>9.8000000000000007</v>
      </c>
      <c r="B94" s="14" t="s">
        <v>118</v>
      </c>
    </row>
    <row r="95" spans="1:2">
      <c r="A95" s="14">
        <v>9.9</v>
      </c>
      <c r="B95" s="14" t="s">
        <v>119</v>
      </c>
    </row>
    <row r="96" spans="1:2">
      <c r="A96" s="14">
        <v>10</v>
      </c>
      <c r="B96" s="14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69" hidden="1" customWidth="1"/>
    <col min="2" max="2" width="5.140625" style="69" customWidth="1"/>
    <col min="3" max="3" width="12.140625" style="87" customWidth="1"/>
    <col min="4" max="4" width="17.140625" style="82" customWidth="1"/>
    <col min="5" max="5" width="8.42578125" style="88" customWidth="1"/>
    <col min="6" max="6" width="14.28515625" style="73" customWidth="1"/>
    <col min="7" max="7" width="15.42578125" style="73" customWidth="1"/>
    <col min="8" max="8" width="16.28515625" style="73" customWidth="1"/>
    <col min="9" max="9" width="11.28515625" style="70" customWidth="1"/>
    <col min="10" max="10" width="9.140625" style="90"/>
    <col min="11" max="233" width="9.140625" style="69"/>
    <col min="234" max="234" width="0" style="69" hidden="1" customWidth="1"/>
    <col min="235" max="235" width="5.140625" style="69" customWidth="1"/>
    <col min="236" max="236" width="12.140625" style="69" customWidth="1"/>
    <col min="237" max="237" width="17.140625" style="69" customWidth="1"/>
    <col min="238" max="238" width="8.42578125" style="69" customWidth="1"/>
    <col min="239" max="239" width="15.85546875" style="69" customWidth="1"/>
    <col min="240" max="240" width="16.140625" style="69" customWidth="1"/>
    <col min="241" max="241" width="16.28515625" style="69" customWidth="1"/>
    <col min="242" max="242" width="11.28515625" style="69" customWidth="1"/>
    <col min="243" max="489" width="9.140625" style="69"/>
    <col min="490" max="490" width="0" style="69" hidden="1" customWidth="1"/>
    <col min="491" max="491" width="5.140625" style="69" customWidth="1"/>
    <col min="492" max="492" width="12.140625" style="69" customWidth="1"/>
    <col min="493" max="493" width="17.140625" style="69" customWidth="1"/>
    <col min="494" max="494" width="8.42578125" style="69" customWidth="1"/>
    <col min="495" max="495" width="15.85546875" style="69" customWidth="1"/>
    <col min="496" max="496" width="16.140625" style="69" customWidth="1"/>
    <col min="497" max="497" width="16.28515625" style="69" customWidth="1"/>
    <col min="498" max="498" width="11.28515625" style="69" customWidth="1"/>
    <col min="499" max="745" width="9.140625" style="69"/>
    <col min="746" max="746" width="0" style="69" hidden="1" customWidth="1"/>
    <col min="747" max="747" width="5.140625" style="69" customWidth="1"/>
    <col min="748" max="748" width="12.140625" style="69" customWidth="1"/>
    <col min="749" max="749" width="17.140625" style="69" customWidth="1"/>
    <col min="750" max="750" width="8.42578125" style="69" customWidth="1"/>
    <col min="751" max="751" width="15.85546875" style="69" customWidth="1"/>
    <col min="752" max="752" width="16.140625" style="69" customWidth="1"/>
    <col min="753" max="753" width="16.28515625" style="69" customWidth="1"/>
    <col min="754" max="754" width="11.28515625" style="69" customWidth="1"/>
    <col min="755" max="1001" width="9.140625" style="69"/>
    <col min="1002" max="1002" width="0" style="69" hidden="1" customWidth="1"/>
    <col min="1003" max="1003" width="5.140625" style="69" customWidth="1"/>
    <col min="1004" max="1004" width="12.140625" style="69" customWidth="1"/>
    <col min="1005" max="1005" width="17.140625" style="69" customWidth="1"/>
    <col min="1006" max="1006" width="8.42578125" style="69" customWidth="1"/>
    <col min="1007" max="1007" width="15.85546875" style="69" customWidth="1"/>
    <col min="1008" max="1008" width="16.140625" style="69" customWidth="1"/>
    <col min="1009" max="1009" width="16.28515625" style="69" customWidth="1"/>
    <col min="1010" max="1010" width="11.28515625" style="69" customWidth="1"/>
    <col min="1011" max="1257" width="9.140625" style="69"/>
    <col min="1258" max="1258" width="0" style="69" hidden="1" customWidth="1"/>
    <col min="1259" max="1259" width="5.140625" style="69" customWidth="1"/>
    <col min="1260" max="1260" width="12.140625" style="69" customWidth="1"/>
    <col min="1261" max="1261" width="17.140625" style="69" customWidth="1"/>
    <col min="1262" max="1262" width="8.42578125" style="69" customWidth="1"/>
    <col min="1263" max="1263" width="15.85546875" style="69" customWidth="1"/>
    <col min="1264" max="1264" width="16.140625" style="69" customWidth="1"/>
    <col min="1265" max="1265" width="16.28515625" style="69" customWidth="1"/>
    <col min="1266" max="1266" width="11.28515625" style="69" customWidth="1"/>
    <col min="1267" max="1513" width="9.140625" style="69"/>
    <col min="1514" max="1514" width="0" style="69" hidden="1" customWidth="1"/>
    <col min="1515" max="1515" width="5.140625" style="69" customWidth="1"/>
    <col min="1516" max="1516" width="12.140625" style="69" customWidth="1"/>
    <col min="1517" max="1517" width="17.140625" style="69" customWidth="1"/>
    <col min="1518" max="1518" width="8.42578125" style="69" customWidth="1"/>
    <col min="1519" max="1519" width="15.85546875" style="69" customWidth="1"/>
    <col min="1520" max="1520" width="16.140625" style="69" customWidth="1"/>
    <col min="1521" max="1521" width="16.28515625" style="69" customWidth="1"/>
    <col min="1522" max="1522" width="11.28515625" style="69" customWidth="1"/>
    <col min="1523" max="1769" width="9.140625" style="69"/>
    <col min="1770" max="1770" width="0" style="69" hidden="1" customWidth="1"/>
    <col min="1771" max="1771" width="5.140625" style="69" customWidth="1"/>
    <col min="1772" max="1772" width="12.140625" style="69" customWidth="1"/>
    <col min="1773" max="1773" width="17.140625" style="69" customWidth="1"/>
    <col min="1774" max="1774" width="8.42578125" style="69" customWidth="1"/>
    <col min="1775" max="1775" width="15.85546875" style="69" customWidth="1"/>
    <col min="1776" max="1776" width="16.140625" style="69" customWidth="1"/>
    <col min="1777" max="1777" width="16.28515625" style="69" customWidth="1"/>
    <col min="1778" max="1778" width="11.28515625" style="69" customWidth="1"/>
    <col min="1779" max="2025" width="9.140625" style="69"/>
    <col min="2026" max="2026" width="0" style="69" hidden="1" customWidth="1"/>
    <col min="2027" max="2027" width="5.140625" style="69" customWidth="1"/>
    <col min="2028" max="2028" width="12.140625" style="69" customWidth="1"/>
    <col min="2029" max="2029" width="17.140625" style="69" customWidth="1"/>
    <col min="2030" max="2030" width="8.42578125" style="69" customWidth="1"/>
    <col min="2031" max="2031" width="15.85546875" style="69" customWidth="1"/>
    <col min="2032" max="2032" width="16.140625" style="69" customWidth="1"/>
    <col min="2033" max="2033" width="16.28515625" style="69" customWidth="1"/>
    <col min="2034" max="2034" width="11.28515625" style="69" customWidth="1"/>
    <col min="2035" max="2281" width="9.140625" style="69"/>
    <col min="2282" max="2282" width="0" style="69" hidden="1" customWidth="1"/>
    <col min="2283" max="2283" width="5.140625" style="69" customWidth="1"/>
    <col min="2284" max="2284" width="12.140625" style="69" customWidth="1"/>
    <col min="2285" max="2285" width="17.140625" style="69" customWidth="1"/>
    <col min="2286" max="2286" width="8.42578125" style="69" customWidth="1"/>
    <col min="2287" max="2287" width="15.85546875" style="69" customWidth="1"/>
    <col min="2288" max="2288" width="16.140625" style="69" customWidth="1"/>
    <col min="2289" max="2289" width="16.28515625" style="69" customWidth="1"/>
    <col min="2290" max="2290" width="11.28515625" style="69" customWidth="1"/>
    <col min="2291" max="2537" width="9.140625" style="69"/>
    <col min="2538" max="2538" width="0" style="69" hidden="1" customWidth="1"/>
    <col min="2539" max="2539" width="5.140625" style="69" customWidth="1"/>
    <col min="2540" max="2540" width="12.140625" style="69" customWidth="1"/>
    <col min="2541" max="2541" width="17.140625" style="69" customWidth="1"/>
    <col min="2542" max="2542" width="8.42578125" style="69" customWidth="1"/>
    <col min="2543" max="2543" width="15.85546875" style="69" customWidth="1"/>
    <col min="2544" max="2544" width="16.140625" style="69" customWidth="1"/>
    <col min="2545" max="2545" width="16.28515625" style="69" customWidth="1"/>
    <col min="2546" max="2546" width="11.28515625" style="69" customWidth="1"/>
    <col min="2547" max="2793" width="9.140625" style="69"/>
    <col min="2794" max="2794" width="0" style="69" hidden="1" customWidth="1"/>
    <col min="2795" max="2795" width="5.140625" style="69" customWidth="1"/>
    <col min="2796" max="2796" width="12.140625" style="69" customWidth="1"/>
    <col min="2797" max="2797" width="17.140625" style="69" customWidth="1"/>
    <col min="2798" max="2798" width="8.42578125" style="69" customWidth="1"/>
    <col min="2799" max="2799" width="15.85546875" style="69" customWidth="1"/>
    <col min="2800" max="2800" width="16.140625" style="69" customWidth="1"/>
    <col min="2801" max="2801" width="16.28515625" style="69" customWidth="1"/>
    <col min="2802" max="2802" width="11.28515625" style="69" customWidth="1"/>
    <col min="2803" max="3049" width="9.140625" style="69"/>
    <col min="3050" max="3050" width="0" style="69" hidden="1" customWidth="1"/>
    <col min="3051" max="3051" width="5.140625" style="69" customWidth="1"/>
    <col min="3052" max="3052" width="12.140625" style="69" customWidth="1"/>
    <col min="3053" max="3053" width="17.140625" style="69" customWidth="1"/>
    <col min="3054" max="3054" width="8.42578125" style="69" customWidth="1"/>
    <col min="3055" max="3055" width="15.85546875" style="69" customWidth="1"/>
    <col min="3056" max="3056" width="16.140625" style="69" customWidth="1"/>
    <col min="3057" max="3057" width="16.28515625" style="69" customWidth="1"/>
    <col min="3058" max="3058" width="11.28515625" style="69" customWidth="1"/>
    <col min="3059" max="3305" width="9.140625" style="69"/>
    <col min="3306" max="3306" width="0" style="69" hidden="1" customWidth="1"/>
    <col min="3307" max="3307" width="5.140625" style="69" customWidth="1"/>
    <col min="3308" max="3308" width="12.140625" style="69" customWidth="1"/>
    <col min="3309" max="3309" width="17.140625" style="69" customWidth="1"/>
    <col min="3310" max="3310" width="8.42578125" style="69" customWidth="1"/>
    <col min="3311" max="3311" width="15.85546875" style="69" customWidth="1"/>
    <col min="3312" max="3312" width="16.140625" style="69" customWidth="1"/>
    <col min="3313" max="3313" width="16.28515625" style="69" customWidth="1"/>
    <col min="3314" max="3314" width="11.28515625" style="69" customWidth="1"/>
    <col min="3315" max="3561" width="9.140625" style="69"/>
    <col min="3562" max="3562" width="0" style="69" hidden="1" customWidth="1"/>
    <col min="3563" max="3563" width="5.140625" style="69" customWidth="1"/>
    <col min="3564" max="3564" width="12.140625" style="69" customWidth="1"/>
    <col min="3565" max="3565" width="17.140625" style="69" customWidth="1"/>
    <col min="3566" max="3566" width="8.42578125" style="69" customWidth="1"/>
    <col min="3567" max="3567" width="15.85546875" style="69" customWidth="1"/>
    <col min="3568" max="3568" width="16.140625" style="69" customWidth="1"/>
    <col min="3569" max="3569" width="16.28515625" style="69" customWidth="1"/>
    <col min="3570" max="3570" width="11.28515625" style="69" customWidth="1"/>
    <col min="3571" max="3817" width="9.140625" style="69"/>
    <col min="3818" max="3818" width="0" style="69" hidden="1" customWidth="1"/>
    <col min="3819" max="3819" width="5.140625" style="69" customWidth="1"/>
    <col min="3820" max="3820" width="12.140625" style="69" customWidth="1"/>
    <col min="3821" max="3821" width="17.140625" style="69" customWidth="1"/>
    <col min="3822" max="3822" width="8.42578125" style="69" customWidth="1"/>
    <col min="3823" max="3823" width="15.85546875" style="69" customWidth="1"/>
    <col min="3824" max="3824" width="16.140625" style="69" customWidth="1"/>
    <col min="3825" max="3825" width="16.28515625" style="69" customWidth="1"/>
    <col min="3826" max="3826" width="11.28515625" style="69" customWidth="1"/>
    <col min="3827" max="4073" width="9.140625" style="69"/>
    <col min="4074" max="4074" width="0" style="69" hidden="1" customWidth="1"/>
    <col min="4075" max="4075" width="5.140625" style="69" customWidth="1"/>
    <col min="4076" max="4076" width="12.140625" style="69" customWidth="1"/>
    <col min="4077" max="4077" width="17.140625" style="69" customWidth="1"/>
    <col min="4078" max="4078" width="8.42578125" style="69" customWidth="1"/>
    <col min="4079" max="4079" width="15.85546875" style="69" customWidth="1"/>
    <col min="4080" max="4080" width="16.140625" style="69" customWidth="1"/>
    <col min="4081" max="4081" width="16.28515625" style="69" customWidth="1"/>
    <col min="4082" max="4082" width="11.28515625" style="69" customWidth="1"/>
    <col min="4083" max="4329" width="9.140625" style="69"/>
    <col min="4330" max="4330" width="0" style="69" hidden="1" customWidth="1"/>
    <col min="4331" max="4331" width="5.140625" style="69" customWidth="1"/>
    <col min="4332" max="4332" width="12.140625" style="69" customWidth="1"/>
    <col min="4333" max="4333" width="17.140625" style="69" customWidth="1"/>
    <col min="4334" max="4334" width="8.42578125" style="69" customWidth="1"/>
    <col min="4335" max="4335" width="15.85546875" style="69" customWidth="1"/>
    <col min="4336" max="4336" width="16.140625" style="69" customWidth="1"/>
    <col min="4337" max="4337" width="16.28515625" style="69" customWidth="1"/>
    <col min="4338" max="4338" width="11.28515625" style="69" customWidth="1"/>
    <col min="4339" max="4585" width="9.140625" style="69"/>
    <col min="4586" max="4586" width="0" style="69" hidden="1" customWidth="1"/>
    <col min="4587" max="4587" width="5.140625" style="69" customWidth="1"/>
    <col min="4588" max="4588" width="12.140625" style="69" customWidth="1"/>
    <col min="4589" max="4589" width="17.140625" style="69" customWidth="1"/>
    <col min="4590" max="4590" width="8.42578125" style="69" customWidth="1"/>
    <col min="4591" max="4591" width="15.85546875" style="69" customWidth="1"/>
    <col min="4592" max="4592" width="16.140625" style="69" customWidth="1"/>
    <col min="4593" max="4593" width="16.28515625" style="69" customWidth="1"/>
    <col min="4594" max="4594" width="11.28515625" style="69" customWidth="1"/>
    <col min="4595" max="4841" width="9.140625" style="69"/>
    <col min="4842" max="4842" width="0" style="69" hidden="1" customWidth="1"/>
    <col min="4843" max="4843" width="5.140625" style="69" customWidth="1"/>
    <col min="4844" max="4844" width="12.140625" style="69" customWidth="1"/>
    <col min="4845" max="4845" width="17.140625" style="69" customWidth="1"/>
    <col min="4846" max="4846" width="8.42578125" style="69" customWidth="1"/>
    <col min="4847" max="4847" width="15.85546875" style="69" customWidth="1"/>
    <col min="4848" max="4848" width="16.140625" style="69" customWidth="1"/>
    <col min="4849" max="4849" width="16.28515625" style="69" customWidth="1"/>
    <col min="4850" max="4850" width="11.28515625" style="69" customWidth="1"/>
    <col min="4851" max="5097" width="9.140625" style="69"/>
    <col min="5098" max="5098" width="0" style="69" hidden="1" customWidth="1"/>
    <col min="5099" max="5099" width="5.140625" style="69" customWidth="1"/>
    <col min="5100" max="5100" width="12.140625" style="69" customWidth="1"/>
    <col min="5101" max="5101" width="17.140625" style="69" customWidth="1"/>
    <col min="5102" max="5102" width="8.42578125" style="69" customWidth="1"/>
    <col min="5103" max="5103" width="15.85546875" style="69" customWidth="1"/>
    <col min="5104" max="5104" width="16.140625" style="69" customWidth="1"/>
    <col min="5105" max="5105" width="16.28515625" style="69" customWidth="1"/>
    <col min="5106" max="5106" width="11.28515625" style="69" customWidth="1"/>
    <col min="5107" max="5353" width="9.140625" style="69"/>
    <col min="5354" max="5354" width="0" style="69" hidden="1" customWidth="1"/>
    <col min="5355" max="5355" width="5.140625" style="69" customWidth="1"/>
    <col min="5356" max="5356" width="12.140625" style="69" customWidth="1"/>
    <col min="5357" max="5357" width="17.140625" style="69" customWidth="1"/>
    <col min="5358" max="5358" width="8.42578125" style="69" customWidth="1"/>
    <col min="5359" max="5359" width="15.85546875" style="69" customWidth="1"/>
    <col min="5360" max="5360" width="16.140625" style="69" customWidth="1"/>
    <col min="5361" max="5361" width="16.28515625" style="69" customWidth="1"/>
    <col min="5362" max="5362" width="11.28515625" style="69" customWidth="1"/>
    <col min="5363" max="5609" width="9.140625" style="69"/>
    <col min="5610" max="5610" width="0" style="69" hidden="1" customWidth="1"/>
    <col min="5611" max="5611" width="5.140625" style="69" customWidth="1"/>
    <col min="5612" max="5612" width="12.140625" style="69" customWidth="1"/>
    <col min="5613" max="5613" width="17.140625" style="69" customWidth="1"/>
    <col min="5614" max="5614" width="8.42578125" style="69" customWidth="1"/>
    <col min="5615" max="5615" width="15.85546875" style="69" customWidth="1"/>
    <col min="5616" max="5616" width="16.140625" style="69" customWidth="1"/>
    <col min="5617" max="5617" width="16.28515625" style="69" customWidth="1"/>
    <col min="5618" max="5618" width="11.28515625" style="69" customWidth="1"/>
    <col min="5619" max="5865" width="9.140625" style="69"/>
    <col min="5866" max="5866" width="0" style="69" hidden="1" customWidth="1"/>
    <col min="5867" max="5867" width="5.140625" style="69" customWidth="1"/>
    <col min="5868" max="5868" width="12.140625" style="69" customWidth="1"/>
    <col min="5869" max="5869" width="17.140625" style="69" customWidth="1"/>
    <col min="5870" max="5870" width="8.42578125" style="69" customWidth="1"/>
    <col min="5871" max="5871" width="15.85546875" style="69" customWidth="1"/>
    <col min="5872" max="5872" width="16.140625" style="69" customWidth="1"/>
    <col min="5873" max="5873" width="16.28515625" style="69" customWidth="1"/>
    <col min="5874" max="5874" width="11.28515625" style="69" customWidth="1"/>
    <col min="5875" max="6121" width="9.140625" style="69"/>
    <col min="6122" max="6122" width="0" style="69" hidden="1" customWidth="1"/>
    <col min="6123" max="6123" width="5.140625" style="69" customWidth="1"/>
    <col min="6124" max="6124" width="12.140625" style="69" customWidth="1"/>
    <col min="6125" max="6125" width="17.140625" style="69" customWidth="1"/>
    <col min="6126" max="6126" width="8.42578125" style="69" customWidth="1"/>
    <col min="6127" max="6127" width="15.85546875" style="69" customWidth="1"/>
    <col min="6128" max="6128" width="16.140625" style="69" customWidth="1"/>
    <col min="6129" max="6129" width="16.28515625" style="69" customWidth="1"/>
    <col min="6130" max="6130" width="11.28515625" style="69" customWidth="1"/>
    <col min="6131" max="6377" width="9.140625" style="69"/>
    <col min="6378" max="6378" width="0" style="69" hidden="1" customWidth="1"/>
    <col min="6379" max="6379" width="5.140625" style="69" customWidth="1"/>
    <col min="6380" max="6380" width="12.140625" style="69" customWidth="1"/>
    <col min="6381" max="6381" width="17.140625" style="69" customWidth="1"/>
    <col min="6382" max="6382" width="8.42578125" style="69" customWidth="1"/>
    <col min="6383" max="6383" width="15.85546875" style="69" customWidth="1"/>
    <col min="6384" max="6384" width="16.140625" style="69" customWidth="1"/>
    <col min="6385" max="6385" width="16.28515625" style="69" customWidth="1"/>
    <col min="6386" max="6386" width="11.28515625" style="69" customWidth="1"/>
    <col min="6387" max="6633" width="9.140625" style="69"/>
    <col min="6634" max="6634" width="0" style="69" hidden="1" customWidth="1"/>
    <col min="6635" max="6635" width="5.140625" style="69" customWidth="1"/>
    <col min="6636" max="6636" width="12.140625" style="69" customWidth="1"/>
    <col min="6637" max="6637" width="17.140625" style="69" customWidth="1"/>
    <col min="6638" max="6638" width="8.42578125" style="69" customWidth="1"/>
    <col min="6639" max="6639" width="15.85546875" style="69" customWidth="1"/>
    <col min="6640" max="6640" width="16.140625" style="69" customWidth="1"/>
    <col min="6641" max="6641" width="16.28515625" style="69" customWidth="1"/>
    <col min="6642" max="6642" width="11.28515625" style="69" customWidth="1"/>
    <col min="6643" max="6889" width="9.140625" style="69"/>
    <col min="6890" max="6890" width="0" style="69" hidden="1" customWidth="1"/>
    <col min="6891" max="6891" width="5.140625" style="69" customWidth="1"/>
    <col min="6892" max="6892" width="12.140625" style="69" customWidth="1"/>
    <col min="6893" max="6893" width="17.140625" style="69" customWidth="1"/>
    <col min="6894" max="6894" width="8.42578125" style="69" customWidth="1"/>
    <col min="6895" max="6895" width="15.85546875" style="69" customWidth="1"/>
    <col min="6896" max="6896" width="16.140625" style="69" customWidth="1"/>
    <col min="6897" max="6897" width="16.28515625" style="69" customWidth="1"/>
    <col min="6898" max="6898" width="11.28515625" style="69" customWidth="1"/>
    <col min="6899" max="7145" width="9.140625" style="69"/>
    <col min="7146" max="7146" width="0" style="69" hidden="1" customWidth="1"/>
    <col min="7147" max="7147" width="5.140625" style="69" customWidth="1"/>
    <col min="7148" max="7148" width="12.140625" style="69" customWidth="1"/>
    <col min="7149" max="7149" width="17.140625" style="69" customWidth="1"/>
    <col min="7150" max="7150" width="8.42578125" style="69" customWidth="1"/>
    <col min="7151" max="7151" width="15.85546875" style="69" customWidth="1"/>
    <col min="7152" max="7152" width="16.140625" style="69" customWidth="1"/>
    <col min="7153" max="7153" width="16.28515625" style="69" customWidth="1"/>
    <col min="7154" max="7154" width="11.28515625" style="69" customWidth="1"/>
    <col min="7155" max="7401" width="9.140625" style="69"/>
    <col min="7402" max="7402" width="0" style="69" hidden="1" customWidth="1"/>
    <col min="7403" max="7403" width="5.140625" style="69" customWidth="1"/>
    <col min="7404" max="7404" width="12.140625" style="69" customWidth="1"/>
    <col min="7405" max="7405" width="17.140625" style="69" customWidth="1"/>
    <col min="7406" max="7406" width="8.42578125" style="69" customWidth="1"/>
    <col min="7407" max="7407" width="15.85546875" style="69" customWidth="1"/>
    <col min="7408" max="7408" width="16.140625" style="69" customWidth="1"/>
    <col min="7409" max="7409" width="16.28515625" style="69" customWidth="1"/>
    <col min="7410" max="7410" width="11.28515625" style="69" customWidth="1"/>
    <col min="7411" max="7657" width="9.140625" style="69"/>
    <col min="7658" max="7658" width="0" style="69" hidden="1" customWidth="1"/>
    <col min="7659" max="7659" width="5.140625" style="69" customWidth="1"/>
    <col min="7660" max="7660" width="12.140625" style="69" customWidth="1"/>
    <col min="7661" max="7661" width="17.140625" style="69" customWidth="1"/>
    <col min="7662" max="7662" width="8.42578125" style="69" customWidth="1"/>
    <col min="7663" max="7663" width="15.85546875" style="69" customWidth="1"/>
    <col min="7664" max="7664" width="16.140625" style="69" customWidth="1"/>
    <col min="7665" max="7665" width="16.28515625" style="69" customWidth="1"/>
    <col min="7666" max="7666" width="11.28515625" style="69" customWidth="1"/>
    <col min="7667" max="7913" width="9.140625" style="69"/>
    <col min="7914" max="7914" width="0" style="69" hidden="1" customWidth="1"/>
    <col min="7915" max="7915" width="5.140625" style="69" customWidth="1"/>
    <col min="7916" max="7916" width="12.140625" style="69" customWidth="1"/>
    <col min="7917" max="7917" width="17.140625" style="69" customWidth="1"/>
    <col min="7918" max="7918" width="8.42578125" style="69" customWidth="1"/>
    <col min="7919" max="7919" width="15.85546875" style="69" customWidth="1"/>
    <col min="7920" max="7920" width="16.140625" style="69" customWidth="1"/>
    <col min="7921" max="7921" width="16.28515625" style="69" customWidth="1"/>
    <col min="7922" max="7922" width="11.28515625" style="69" customWidth="1"/>
    <col min="7923" max="8169" width="9.140625" style="69"/>
    <col min="8170" max="8170" width="0" style="69" hidden="1" customWidth="1"/>
    <col min="8171" max="8171" width="5.140625" style="69" customWidth="1"/>
    <col min="8172" max="8172" width="12.140625" style="69" customWidth="1"/>
    <col min="8173" max="8173" width="17.140625" style="69" customWidth="1"/>
    <col min="8174" max="8174" width="8.42578125" style="69" customWidth="1"/>
    <col min="8175" max="8175" width="15.85546875" style="69" customWidth="1"/>
    <col min="8176" max="8176" width="16.140625" style="69" customWidth="1"/>
    <col min="8177" max="8177" width="16.28515625" style="69" customWidth="1"/>
    <col min="8178" max="8178" width="11.28515625" style="69" customWidth="1"/>
    <col min="8179" max="8425" width="9.140625" style="69"/>
    <col min="8426" max="8426" width="0" style="69" hidden="1" customWidth="1"/>
    <col min="8427" max="8427" width="5.140625" style="69" customWidth="1"/>
    <col min="8428" max="8428" width="12.140625" style="69" customWidth="1"/>
    <col min="8429" max="8429" width="17.140625" style="69" customWidth="1"/>
    <col min="8430" max="8430" width="8.42578125" style="69" customWidth="1"/>
    <col min="8431" max="8431" width="15.85546875" style="69" customWidth="1"/>
    <col min="8432" max="8432" width="16.140625" style="69" customWidth="1"/>
    <col min="8433" max="8433" width="16.28515625" style="69" customWidth="1"/>
    <col min="8434" max="8434" width="11.28515625" style="69" customWidth="1"/>
    <col min="8435" max="8681" width="9.140625" style="69"/>
    <col min="8682" max="8682" width="0" style="69" hidden="1" customWidth="1"/>
    <col min="8683" max="8683" width="5.140625" style="69" customWidth="1"/>
    <col min="8684" max="8684" width="12.140625" style="69" customWidth="1"/>
    <col min="8685" max="8685" width="17.140625" style="69" customWidth="1"/>
    <col min="8686" max="8686" width="8.42578125" style="69" customWidth="1"/>
    <col min="8687" max="8687" width="15.85546875" style="69" customWidth="1"/>
    <col min="8688" max="8688" width="16.140625" style="69" customWidth="1"/>
    <col min="8689" max="8689" width="16.28515625" style="69" customWidth="1"/>
    <col min="8690" max="8690" width="11.28515625" style="69" customWidth="1"/>
    <col min="8691" max="8937" width="9.140625" style="69"/>
    <col min="8938" max="8938" width="0" style="69" hidden="1" customWidth="1"/>
    <col min="8939" max="8939" width="5.140625" style="69" customWidth="1"/>
    <col min="8940" max="8940" width="12.140625" style="69" customWidth="1"/>
    <col min="8941" max="8941" width="17.140625" style="69" customWidth="1"/>
    <col min="8942" max="8942" width="8.42578125" style="69" customWidth="1"/>
    <col min="8943" max="8943" width="15.85546875" style="69" customWidth="1"/>
    <col min="8944" max="8944" width="16.140625" style="69" customWidth="1"/>
    <col min="8945" max="8945" width="16.28515625" style="69" customWidth="1"/>
    <col min="8946" max="8946" width="11.28515625" style="69" customWidth="1"/>
    <col min="8947" max="9193" width="9.140625" style="69"/>
    <col min="9194" max="9194" width="0" style="69" hidden="1" customWidth="1"/>
    <col min="9195" max="9195" width="5.140625" style="69" customWidth="1"/>
    <col min="9196" max="9196" width="12.140625" style="69" customWidth="1"/>
    <col min="9197" max="9197" width="17.140625" style="69" customWidth="1"/>
    <col min="9198" max="9198" width="8.42578125" style="69" customWidth="1"/>
    <col min="9199" max="9199" width="15.85546875" style="69" customWidth="1"/>
    <col min="9200" max="9200" width="16.140625" style="69" customWidth="1"/>
    <col min="9201" max="9201" width="16.28515625" style="69" customWidth="1"/>
    <col min="9202" max="9202" width="11.28515625" style="69" customWidth="1"/>
    <col min="9203" max="9449" width="9.140625" style="69"/>
    <col min="9450" max="9450" width="0" style="69" hidden="1" customWidth="1"/>
    <col min="9451" max="9451" width="5.140625" style="69" customWidth="1"/>
    <col min="9452" max="9452" width="12.140625" style="69" customWidth="1"/>
    <col min="9453" max="9453" width="17.140625" style="69" customWidth="1"/>
    <col min="9454" max="9454" width="8.42578125" style="69" customWidth="1"/>
    <col min="9455" max="9455" width="15.85546875" style="69" customWidth="1"/>
    <col min="9456" max="9456" width="16.140625" style="69" customWidth="1"/>
    <col min="9457" max="9457" width="16.28515625" style="69" customWidth="1"/>
    <col min="9458" max="9458" width="11.28515625" style="69" customWidth="1"/>
    <col min="9459" max="9705" width="9.140625" style="69"/>
    <col min="9706" max="9706" width="0" style="69" hidden="1" customWidth="1"/>
    <col min="9707" max="9707" width="5.140625" style="69" customWidth="1"/>
    <col min="9708" max="9708" width="12.140625" style="69" customWidth="1"/>
    <col min="9709" max="9709" width="17.140625" style="69" customWidth="1"/>
    <col min="9710" max="9710" width="8.42578125" style="69" customWidth="1"/>
    <col min="9711" max="9711" width="15.85546875" style="69" customWidth="1"/>
    <col min="9712" max="9712" width="16.140625" style="69" customWidth="1"/>
    <col min="9713" max="9713" width="16.28515625" style="69" customWidth="1"/>
    <col min="9714" max="9714" width="11.28515625" style="69" customWidth="1"/>
    <col min="9715" max="9961" width="9.140625" style="69"/>
    <col min="9962" max="9962" width="0" style="69" hidden="1" customWidth="1"/>
    <col min="9963" max="9963" width="5.140625" style="69" customWidth="1"/>
    <col min="9964" max="9964" width="12.140625" style="69" customWidth="1"/>
    <col min="9965" max="9965" width="17.140625" style="69" customWidth="1"/>
    <col min="9966" max="9966" width="8.42578125" style="69" customWidth="1"/>
    <col min="9967" max="9967" width="15.85546875" style="69" customWidth="1"/>
    <col min="9968" max="9968" width="16.140625" style="69" customWidth="1"/>
    <col min="9969" max="9969" width="16.28515625" style="69" customWidth="1"/>
    <col min="9970" max="9970" width="11.28515625" style="69" customWidth="1"/>
    <col min="9971" max="10217" width="9.140625" style="69"/>
    <col min="10218" max="10218" width="0" style="69" hidden="1" customWidth="1"/>
    <col min="10219" max="10219" width="5.140625" style="69" customWidth="1"/>
    <col min="10220" max="10220" width="12.140625" style="69" customWidth="1"/>
    <col min="10221" max="10221" width="17.140625" style="69" customWidth="1"/>
    <col min="10222" max="10222" width="8.42578125" style="69" customWidth="1"/>
    <col min="10223" max="10223" width="15.85546875" style="69" customWidth="1"/>
    <col min="10224" max="10224" width="16.140625" style="69" customWidth="1"/>
    <col min="10225" max="10225" width="16.28515625" style="69" customWidth="1"/>
    <col min="10226" max="10226" width="11.28515625" style="69" customWidth="1"/>
    <col min="10227" max="10473" width="9.140625" style="69"/>
    <col min="10474" max="10474" width="0" style="69" hidden="1" customWidth="1"/>
    <col min="10475" max="10475" width="5.140625" style="69" customWidth="1"/>
    <col min="10476" max="10476" width="12.140625" style="69" customWidth="1"/>
    <col min="10477" max="10477" width="17.140625" style="69" customWidth="1"/>
    <col min="10478" max="10478" width="8.42578125" style="69" customWidth="1"/>
    <col min="10479" max="10479" width="15.85546875" style="69" customWidth="1"/>
    <col min="10480" max="10480" width="16.140625" style="69" customWidth="1"/>
    <col min="10481" max="10481" width="16.28515625" style="69" customWidth="1"/>
    <col min="10482" max="10482" width="11.28515625" style="69" customWidth="1"/>
    <col min="10483" max="10729" width="9.140625" style="69"/>
    <col min="10730" max="10730" width="0" style="69" hidden="1" customWidth="1"/>
    <col min="10731" max="10731" width="5.140625" style="69" customWidth="1"/>
    <col min="10732" max="10732" width="12.140625" style="69" customWidth="1"/>
    <col min="10733" max="10733" width="17.140625" style="69" customWidth="1"/>
    <col min="10734" max="10734" width="8.42578125" style="69" customWidth="1"/>
    <col min="10735" max="10735" width="15.85546875" style="69" customWidth="1"/>
    <col min="10736" max="10736" width="16.140625" style="69" customWidth="1"/>
    <col min="10737" max="10737" width="16.28515625" style="69" customWidth="1"/>
    <col min="10738" max="10738" width="11.28515625" style="69" customWidth="1"/>
    <col min="10739" max="10985" width="9.140625" style="69"/>
    <col min="10986" max="10986" width="0" style="69" hidden="1" customWidth="1"/>
    <col min="10987" max="10987" width="5.140625" style="69" customWidth="1"/>
    <col min="10988" max="10988" width="12.140625" style="69" customWidth="1"/>
    <col min="10989" max="10989" width="17.140625" style="69" customWidth="1"/>
    <col min="10990" max="10990" width="8.42578125" style="69" customWidth="1"/>
    <col min="10991" max="10991" width="15.85546875" style="69" customWidth="1"/>
    <col min="10992" max="10992" width="16.140625" style="69" customWidth="1"/>
    <col min="10993" max="10993" width="16.28515625" style="69" customWidth="1"/>
    <col min="10994" max="10994" width="11.28515625" style="69" customWidth="1"/>
    <col min="10995" max="11241" width="9.140625" style="69"/>
    <col min="11242" max="11242" width="0" style="69" hidden="1" customWidth="1"/>
    <col min="11243" max="11243" width="5.140625" style="69" customWidth="1"/>
    <col min="11244" max="11244" width="12.140625" style="69" customWidth="1"/>
    <col min="11245" max="11245" width="17.140625" style="69" customWidth="1"/>
    <col min="11246" max="11246" width="8.42578125" style="69" customWidth="1"/>
    <col min="11247" max="11247" width="15.85546875" style="69" customWidth="1"/>
    <col min="11248" max="11248" width="16.140625" style="69" customWidth="1"/>
    <col min="11249" max="11249" width="16.28515625" style="69" customWidth="1"/>
    <col min="11250" max="11250" width="11.28515625" style="69" customWidth="1"/>
    <col min="11251" max="11497" width="9.140625" style="69"/>
    <col min="11498" max="11498" width="0" style="69" hidden="1" customWidth="1"/>
    <col min="11499" max="11499" width="5.140625" style="69" customWidth="1"/>
    <col min="11500" max="11500" width="12.140625" style="69" customWidth="1"/>
    <col min="11501" max="11501" width="17.140625" style="69" customWidth="1"/>
    <col min="11502" max="11502" width="8.42578125" style="69" customWidth="1"/>
    <col min="11503" max="11503" width="15.85546875" style="69" customWidth="1"/>
    <col min="11504" max="11504" width="16.140625" style="69" customWidth="1"/>
    <col min="11505" max="11505" width="16.28515625" style="69" customWidth="1"/>
    <col min="11506" max="11506" width="11.28515625" style="69" customWidth="1"/>
    <col min="11507" max="11753" width="9.140625" style="69"/>
    <col min="11754" max="11754" width="0" style="69" hidden="1" customWidth="1"/>
    <col min="11755" max="11755" width="5.140625" style="69" customWidth="1"/>
    <col min="11756" max="11756" width="12.140625" style="69" customWidth="1"/>
    <col min="11757" max="11757" width="17.140625" style="69" customWidth="1"/>
    <col min="11758" max="11758" width="8.42578125" style="69" customWidth="1"/>
    <col min="11759" max="11759" width="15.85546875" style="69" customWidth="1"/>
    <col min="11760" max="11760" width="16.140625" style="69" customWidth="1"/>
    <col min="11761" max="11761" width="16.28515625" style="69" customWidth="1"/>
    <col min="11762" max="11762" width="11.28515625" style="69" customWidth="1"/>
    <col min="11763" max="12009" width="9.140625" style="69"/>
    <col min="12010" max="12010" width="0" style="69" hidden="1" customWidth="1"/>
    <col min="12011" max="12011" width="5.140625" style="69" customWidth="1"/>
    <col min="12012" max="12012" width="12.140625" style="69" customWidth="1"/>
    <col min="12013" max="12013" width="17.140625" style="69" customWidth="1"/>
    <col min="12014" max="12014" width="8.42578125" style="69" customWidth="1"/>
    <col min="12015" max="12015" width="15.85546875" style="69" customWidth="1"/>
    <col min="12016" max="12016" width="16.140625" style="69" customWidth="1"/>
    <col min="12017" max="12017" width="16.28515625" style="69" customWidth="1"/>
    <col min="12018" max="12018" width="11.28515625" style="69" customWidth="1"/>
    <col min="12019" max="12265" width="9.140625" style="69"/>
    <col min="12266" max="12266" width="0" style="69" hidden="1" customWidth="1"/>
    <col min="12267" max="12267" width="5.140625" style="69" customWidth="1"/>
    <col min="12268" max="12268" width="12.140625" style="69" customWidth="1"/>
    <col min="12269" max="12269" width="17.140625" style="69" customWidth="1"/>
    <col min="12270" max="12270" width="8.42578125" style="69" customWidth="1"/>
    <col min="12271" max="12271" width="15.85546875" style="69" customWidth="1"/>
    <col min="12272" max="12272" width="16.140625" style="69" customWidth="1"/>
    <col min="12273" max="12273" width="16.28515625" style="69" customWidth="1"/>
    <col min="12274" max="12274" width="11.28515625" style="69" customWidth="1"/>
    <col min="12275" max="12521" width="9.140625" style="69"/>
    <col min="12522" max="12522" width="0" style="69" hidden="1" customWidth="1"/>
    <col min="12523" max="12523" width="5.140625" style="69" customWidth="1"/>
    <col min="12524" max="12524" width="12.140625" style="69" customWidth="1"/>
    <col min="12525" max="12525" width="17.140625" style="69" customWidth="1"/>
    <col min="12526" max="12526" width="8.42578125" style="69" customWidth="1"/>
    <col min="12527" max="12527" width="15.85546875" style="69" customWidth="1"/>
    <col min="12528" max="12528" width="16.140625" style="69" customWidth="1"/>
    <col min="12529" max="12529" width="16.28515625" style="69" customWidth="1"/>
    <col min="12530" max="12530" width="11.28515625" style="69" customWidth="1"/>
    <col min="12531" max="12777" width="9.140625" style="69"/>
    <col min="12778" max="12778" width="0" style="69" hidden="1" customWidth="1"/>
    <col min="12779" max="12779" width="5.140625" style="69" customWidth="1"/>
    <col min="12780" max="12780" width="12.140625" style="69" customWidth="1"/>
    <col min="12781" max="12781" width="17.140625" style="69" customWidth="1"/>
    <col min="12782" max="12782" width="8.42578125" style="69" customWidth="1"/>
    <col min="12783" max="12783" width="15.85546875" style="69" customWidth="1"/>
    <col min="12784" max="12784" width="16.140625" style="69" customWidth="1"/>
    <col min="12785" max="12785" width="16.28515625" style="69" customWidth="1"/>
    <col min="12786" max="12786" width="11.28515625" style="69" customWidth="1"/>
    <col min="12787" max="13033" width="9.140625" style="69"/>
    <col min="13034" max="13034" width="0" style="69" hidden="1" customWidth="1"/>
    <col min="13035" max="13035" width="5.140625" style="69" customWidth="1"/>
    <col min="13036" max="13036" width="12.140625" style="69" customWidth="1"/>
    <col min="13037" max="13037" width="17.140625" style="69" customWidth="1"/>
    <col min="13038" max="13038" width="8.42578125" style="69" customWidth="1"/>
    <col min="13039" max="13039" width="15.85546875" style="69" customWidth="1"/>
    <col min="13040" max="13040" width="16.140625" style="69" customWidth="1"/>
    <col min="13041" max="13041" width="16.28515625" style="69" customWidth="1"/>
    <col min="13042" max="13042" width="11.28515625" style="69" customWidth="1"/>
    <col min="13043" max="13289" width="9.140625" style="69"/>
    <col min="13290" max="13290" width="0" style="69" hidden="1" customWidth="1"/>
    <col min="13291" max="13291" width="5.140625" style="69" customWidth="1"/>
    <col min="13292" max="13292" width="12.140625" style="69" customWidth="1"/>
    <col min="13293" max="13293" width="17.140625" style="69" customWidth="1"/>
    <col min="13294" max="13294" width="8.42578125" style="69" customWidth="1"/>
    <col min="13295" max="13295" width="15.85546875" style="69" customWidth="1"/>
    <col min="13296" max="13296" width="16.140625" style="69" customWidth="1"/>
    <col min="13297" max="13297" width="16.28515625" style="69" customWidth="1"/>
    <col min="13298" max="13298" width="11.28515625" style="69" customWidth="1"/>
    <col min="13299" max="13545" width="9.140625" style="69"/>
    <col min="13546" max="13546" width="0" style="69" hidden="1" customWidth="1"/>
    <col min="13547" max="13547" width="5.140625" style="69" customWidth="1"/>
    <col min="13548" max="13548" width="12.140625" style="69" customWidth="1"/>
    <col min="13549" max="13549" width="17.140625" style="69" customWidth="1"/>
    <col min="13550" max="13550" width="8.42578125" style="69" customWidth="1"/>
    <col min="13551" max="13551" width="15.85546875" style="69" customWidth="1"/>
    <col min="13552" max="13552" width="16.140625" style="69" customWidth="1"/>
    <col min="13553" max="13553" width="16.28515625" style="69" customWidth="1"/>
    <col min="13554" max="13554" width="11.28515625" style="69" customWidth="1"/>
    <col min="13555" max="13801" width="9.140625" style="69"/>
    <col min="13802" max="13802" width="0" style="69" hidden="1" customWidth="1"/>
    <col min="13803" max="13803" width="5.140625" style="69" customWidth="1"/>
    <col min="13804" max="13804" width="12.140625" style="69" customWidth="1"/>
    <col min="13805" max="13805" width="17.140625" style="69" customWidth="1"/>
    <col min="13806" max="13806" width="8.42578125" style="69" customWidth="1"/>
    <col min="13807" max="13807" width="15.85546875" style="69" customWidth="1"/>
    <col min="13808" max="13808" width="16.140625" style="69" customWidth="1"/>
    <col min="13809" max="13809" width="16.28515625" style="69" customWidth="1"/>
    <col min="13810" max="13810" width="11.28515625" style="69" customWidth="1"/>
    <col min="13811" max="14057" width="9.140625" style="69"/>
    <col min="14058" max="14058" width="0" style="69" hidden="1" customWidth="1"/>
    <col min="14059" max="14059" width="5.140625" style="69" customWidth="1"/>
    <col min="14060" max="14060" width="12.140625" style="69" customWidth="1"/>
    <col min="14061" max="14061" width="17.140625" style="69" customWidth="1"/>
    <col min="14062" max="14062" width="8.42578125" style="69" customWidth="1"/>
    <col min="14063" max="14063" width="15.85546875" style="69" customWidth="1"/>
    <col min="14064" max="14064" width="16.140625" style="69" customWidth="1"/>
    <col min="14065" max="14065" width="16.28515625" style="69" customWidth="1"/>
    <col min="14066" max="14066" width="11.28515625" style="69" customWidth="1"/>
    <col min="14067" max="14313" width="9.140625" style="69"/>
    <col min="14314" max="14314" width="0" style="69" hidden="1" customWidth="1"/>
    <col min="14315" max="14315" width="5.140625" style="69" customWidth="1"/>
    <col min="14316" max="14316" width="12.140625" style="69" customWidth="1"/>
    <col min="14317" max="14317" width="17.140625" style="69" customWidth="1"/>
    <col min="14318" max="14318" width="8.42578125" style="69" customWidth="1"/>
    <col min="14319" max="14319" width="15.85546875" style="69" customWidth="1"/>
    <col min="14320" max="14320" width="16.140625" style="69" customWidth="1"/>
    <col min="14321" max="14321" width="16.28515625" style="69" customWidth="1"/>
    <col min="14322" max="14322" width="11.28515625" style="69" customWidth="1"/>
    <col min="14323" max="14569" width="9.140625" style="69"/>
    <col min="14570" max="14570" width="0" style="69" hidden="1" customWidth="1"/>
    <col min="14571" max="14571" width="5.140625" style="69" customWidth="1"/>
    <col min="14572" max="14572" width="12.140625" style="69" customWidth="1"/>
    <col min="14573" max="14573" width="17.140625" style="69" customWidth="1"/>
    <col min="14574" max="14574" width="8.42578125" style="69" customWidth="1"/>
    <col min="14575" max="14575" width="15.85546875" style="69" customWidth="1"/>
    <col min="14576" max="14576" width="16.140625" style="69" customWidth="1"/>
    <col min="14577" max="14577" width="16.28515625" style="69" customWidth="1"/>
    <col min="14578" max="14578" width="11.28515625" style="69" customWidth="1"/>
    <col min="14579" max="14825" width="9.140625" style="69"/>
    <col min="14826" max="14826" width="0" style="69" hidden="1" customWidth="1"/>
    <col min="14827" max="14827" width="5.140625" style="69" customWidth="1"/>
    <col min="14828" max="14828" width="12.140625" style="69" customWidth="1"/>
    <col min="14829" max="14829" width="17.140625" style="69" customWidth="1"/>
    <col min="14830" max="14830" width="8.42578125" style="69" customWidth="1"/>
    <col min="14831" max="14831" width="15.85546875" style="69" customWidth="1"/>
    <col min="14832" max="14832" width="16.140625" style="69" customWidth="1"/>
    <col min="14833" max="14833" width="16.28515625" style="69" customWidth="1"/>
    <col min="14834" max="14834" width="11.28515625" style="69" customWidth="1"/>
    <col min="14835" max="15081" width="9.140625" style="69"/>
    <col min="15082" max="15082" width="0" style="69" hidden="1" customWidth="1"/>
    <col min="15083" max="15083" width="5.140625" style="69" customWidth="1"/>
    <col min="15084" max="15084" width="12.140625" style="69" customWidth="1"/>
    <col min="15085" max="15085" width="17.140625" style="69" customWidth="1"/>
    <col min="15086" max="15086" width="8.42578125" style="69" customWidth="1"/>
    <col min="15087" max="15087" width="15.85546875" style="69" customWidth="1"/>
    <col min="15088" max="15088" width="16.140625" style="69" customWidth="1"/>
    <col min="15089" max="15089" width="16.28515625" style="69" customWidth="1"/>
    <col min="15090" max="15090" width="11.28515625" style="69" customWidth="1"/>
    <col min="15091" max="15337" width="9.140625" style="69"/>
    <col min="15338" max="15338" width="0" style="69" hidden="1" customWidth="1"/>
    <col min="15339" max="15339" width="5.140625" style="69" customWidth="1"/>
    <col min="15340" max="15340" width="12.140625" style="69" customWidth="1"/>
    <col min="15341" max="15341" width="17.140625" style="69" customWidth="1"/>
    <col min="15342" max="15342" width="8.42578125" style="69" customWidth="1"/>
    <col min="15343" max="15343" width="15.85546875" style="69" customWidth="1"/>
    <col min="15344" max="15344" width="16.140625" style="69" customWidth="1"/>
    <col min="15345" max="15345" width="16.28515625" style="69" customWidth="1"/>
    <col min="15346" max="15346" width="11.28515625" style="69" customWidth="1"/>
    <col min="15347" max="15593" width="9.140625" style="69"/>
    <col min="15594" max="15594" width="0" style="69" hidden="1" customWidth="1"/>
    <col min="15595" max="15595" width="5.140625" style="69" customWidth="1"/>
    <col min="15596" max="15596" width="12.140625" style="69" customWidth="1"/>
    <col min="15597" max="15597" width="17.140625" style="69" customWidth="1"/>
    <col min="15598" max="15598" width="8.42578125" style="69" customWidth="1"/>
    <col min="15599" max="15599" width="15.85546875" style="69" customWidth="1"/>
    <col min="15600" max="15600" width="16.140625" style="69" customWidth="1"/>
    <col min="15601" max="15601" width="16.28515625" style="69" customWidth="1"/>
    <col min="15602" max="15602" width="11.28515625" style="69" customWidth="1"/>
    <col min="15603" max="15849" width="9.140625" style="69"/>
    <col min="15850" max="15850" width="0" style="69" hidden="1" customWidth="1"/>
    <col min="15851" max="15851" width="5.140625" style="69" customWidth="1"/>
    <col min="15852" max="15852" width="12.140625" style="69" customWidth="1"/>
    <col min="15853" max="15853" width="17.140625" style="69" customWidth="1"/>
    <col min="15854" max="15854" width="8.42578125" style="69" customWidth="1"/>
    <col min="15855" max="15855" width="15.85546875" style="69" customWidth="1"/>
    <col min="15856" max="15856" width="16.140625" style="69" customWidth="1"/>
    <col min="15857" max="15857" width="16.28515625" style="69" customWidth="1"/>
    <col min="15858" max="15858" width="11.28515625" style="69" customWidth="1"/>
    <col min="15859" max="16105" width="9.140625" style="69"/>
    <col min="16106" max="16106" width="0" style="69" hidden="1" customWidth="1"/>
    <col min="16107" max="16107" width="5.140625" style="69" customWidth="1"/>
    <col min="16108" max="16108" width="12.140625" style="69" customWidth="1"/>
    <col min="16109" max="16109" width="17.140625" style="69" customWidth="1"/>
    <col min="16110" max="16110" width="8.42578125" style="69" customWidth="1"/>
    <col min="16111" max="16111" width="15.85546875" style="69" customWidth="1"/>
    <col min="16112" max="16112" width="16.140625" style="69" customWidth="1"/>
    <col min="16113" max="16113" width="16.28515625" style="69" customWidth="1"/>
    <col min="16114" max="16114" width="11.28515625" style="69" customWidth="1"/>
    <col min="16115" max="16384" width="9.140625" style="69"/>
  </cols>
  <sheetData>
    <row r="1" spans="1:10" s="66" customFormat="1" ht="15">
      <c r="B1" s="144" t="s">
        <v>132</v>
      </c>
      <c r="C1" s="144"/>
      <c r="D1" s="144"/>
      <c r="E1" s="145" t="s">
        <v>190</v>
      </c>
      <c r="F1" s="145"/>
      <c r="G1" s="145"/>
      <c r="H1" s="145"/>
      <c r="I1" s="145"/>
      <c r="J1" s="89"/>
    </row>
    <row r="2" spans="1:10" s="66" customFormat="1" ht="15">
      <c r="B2" s="144" t="s">
        <v>133</v>
      </c>
      <c r="C2" s="144"/>
      <c r="D2" s="144"/>
      <c r="E2" s="144" t="e">
        <f>"MÔN:    "&amp;#REF!</f>
        <v>#REF!</v>
      </c>
      <c r="F2" s="144"/>
      <c r="G2" s="144"/>
      <c r="H2" s="144"/>
      <c r="I2" s="144"/>
      <c r="J2" s="89"/>
    </row>
    <row r="3" spans="1:10" s="66" customFormat="1" ht="15">
      <c r="B3" s="67"/>
      <c r="C3" s="68" t="str">
        <f>[1]DSSV!$D$1</f>
        <v>BẢNG ĐIỂM ĐÁNH GIÁ KẾT QUẢ HỌC TẬP * NĂM HỌC: 2014-2015</v>
      </c>
      <c r="D3" s="67"/>
      <c r="E3" s="144" t="e">
        <f>"MÃ MÔN: "&amp;#REF!</f>
        <v>#REF!</v>
      </c>
      <c r="F3" s="144"/>
      <c r="G3" s="144"/>
      <c r="H3" s="144"/>
      <c r="I3" s="144"/>
      <c r="J3" s="89"/>
    </row>
    <row r="4" spans="1:10" s="66" customFormat="1" ht="13.5" customHeight="1">
      <c r="B4" s="67"/>
      <c r="C4" s="67"/>
      <c r="D4" s="67"/>
      <c r="E4" s="67"/>
      <c r="F4" s="67"/>
      <c r="G4" s="67"/>
      <c r="H4" s="67"/>
      <c r="I4" s="74" t="s">
        <v>192</v>
      </c>
      <c r="J4" s="89"/>
    </row>
    <row r="5" spans="1:10" ht="14.25">
      <c r="B5" s="93" t="s">
        <v>143</v>
      </c>
      <c r="C5" s="70"/>
      <c r="D5" s="71"/>
      <c r="E5" s="72"/>
      <c r="I5" s="74" t="s">
        <v>191</v>
      </c>
    </row>
    <row r="6" spans="1:10" s="75" customFormat="1" ht="15" customHeight="1">
      <c r="A6" s="139" t="s">
        <v>0</v>
      </c>
      <c r="B6" s="140" t="s">
        <v>0</v>
      </c>
      <c r="C6" s="141" t="s">
        <v>2</v>
      </c>
      <c r="D6" s="142" t="s">
        <v>3</v>
      </c>
      <c r="E6" s="143" t="s">
        <v>4</v>
      </c>
      <c r="F6" s="147" t="s">
        <v>18</v>
      </c>
      <c r="G6" s="141" t="s">
        <v>19</v>
      </c>
      <c r="H6" s="141" t="s">
        <v>135</v>
      </c>
      <c r="I6" s="141" t="s">
        <v>15</v>
      </c>
      <c r="J6" s="146" t="s">
        <v>136</v>
      </c>
    </row>
    <row r="7" spans="1:10" s="75" customFormat="1" ht="15" customHeight="1">
      <c r="A7" s="139"/>
      <c r="B7" s="140"/>
      <c r="C7" s="140"/>
      <c r="D7" s="142"/>
      <c r="E7" s="143"/>
      <c r="F7" s="148"/>
      <c r="G7" s="140"/>
      <c r="H7" s="140"/>
      <c r="I7" s="141"/>
      <c r="J7" s="146"/>
    </row>
    <row r="8" spans="1:10" s="82" customFormat="1" ht="14.25" customHeight="1">
      <c r="A8" s="76">
        <v>1</v>
      </c>
      <c r="B8" s="77">
        <v>1</v>
      </c>
      <c r="C8" s="77">
        <v>2020525605</v>
      </c>
      <c r="D8" s="78" t="e">
        <f>VLOOKUP(C8,#REF!,2,0)</f>
        <v>#REF!</v>
      </c>
      <c r="E8" s="79" t="e">
        <f>VLOOKUP(C8,#REF!,3,0)</f>
        <v>#REF!</v>
      </c>
      <c r="F8" s="80" t="e">
        <f>VLOOKUP(C8,#REF!,5,0)</f>
        <v>#REF!</v>
      </c>
      <c r="G8" s="80" t="e">
        <f>VLOOKUP(C8,#REF!,6,0)</f>
        <v>#REF!</v>
      </c>
      <c r="H8" s="80"/>
      <c r="I8" s="81"/>
      <c r="J8" s="91">
        <v>9</v>
      </c>
    </row>
    <row r="9" spans="1:10" s="82" customFormat="1" ht="14.25" customHeight="1">
      <c r="A9" s="76">
        <v>2</v>
      </c>
      <c r="B9" s="83">
        <v>2</v>
      </c>
      <c r="C9" s="83"/>
      <c r="D9" s="84" t="e">
        <f>VLOOKUP(C9,#REF!,2,0)</f>
        <v>#REF!</v>
      </c>
      <c r="E9" s="85" t="e">
        <f>VLOOKUP(C9,#REF!,3,0)</f>
        <v>#REF!</v>
      </c>
      <c r="F9" s="86" t="e">
        <f>VLOOKUP(C9,#REF!,5,0)</f>
        <v>#REF!</v>
      </c>
      <c r="G9" s="86" t="e">
        <f>VLOOKUP(C9,#REF!,6,0)</f>
        <v>#REF!</v>
      </c>
      <c r="H9" s="86"/>
      <c r="I9" s="81"/>
      <c r="J9" s="91"/>
    </row>
    <row r="10" spans="1:10" s="82" customFormat="1" ht="14.25" customHeight="1">
      <c r="A10" s="76">
        <v>3</v>
      </c>
      <c r="B10" s="83">
        <v>3</v>
      </c>
      <c r="C10" s="83"/>
      <c r="D10" s="84" t="e">
        <f>VLOOKUP(C10,#REF!,2,0)</f>
        <v>#REF!</v>
      </c>
      <c r="E10" s="85" t="e">
        <f>VLOOKUP(C10,#REF!,3,0)</f>
        <v>#REF!</v>
      </c>
      <c r="F10" s="86" t="e">
        <f>VLOOKUP(C10,#REF!,5,0)</f>
        <v>#REF!</v>
      </c>
      <c r="G10" s="86" t="e">
        <f>VLOOKUP(C10,#REF!,6,0)</f>
        <v>#REF!</v>
      </c>
      <c r="H10" s="86"/>
      <c r="I10" s="81"/>
      <c r="J10" s="91"/>
    </row>
    <row r="11" spans="1:10" s="82" customFormat="1" ht="14.25" customHeight="1">
      <c r="A11" s="76">
        <v>4</v>
      </c>
      <c r="B11" s="83">
        <v>4</v>
      </c>
      <c r="C11" s="83"/>
      <c r="D11" s="84" t="e">
        <f>VLOOKUP(C11,#REF!,2,0)</f>
        <v>#REF!</v>
      </c>
      <c r="E11" s="85" t="e">
        <f>VLOOKUP(C11,#REF!,3,0)</f>
        <v>#REF!</v>
      </c>
      <c r="F11" s="86" t="e">
        <f>VLOOKUP(C11,#REF!,5,0)</f>
        <v>#REF!</v>
      </c>
      <c r="G11" s="86" t="e">
        <f>VLOOKUP(C11,#REF!,6,0)</f>
        <v>#REF!</v>
      </c>
      <c r="H11" s="86"/>
      <c r="I11" s="81"/>
      <c r="J11" s="91"/>
    </row>
    <row r="12" spans="1:10" s="82" customFormat="1" ht="14.25" customHeight="1">
      <c r="A12" s="76">
        <v>5</v>
      </c>
      <c r="B12" s="83">
        <v>5</v>
      </c>
      <c r="C12" s="83"/>
      <c r="D12" s="84" t="e">
        <f>VLOOKUP(C12,#REF!,2,0)</f>
        <v>#REF!</v>
      </c>
      <c r="E12" s="85" t="e">
        <f>VLOOKUP(C12,#REF!,3,0)</f>
        <v>#REF!</v>
      </c>
      <c r="F12" s="86" t="e">
        <f>VLOOKUP(C12,#REF!,5,0)</f>
        <v>#REF!</v>
      </c>
      <c r="G12" s="86" t="e">
        <f>VLOOKUP(C12,#REF!,6,0)</f>
        <v>#REF!</v>
      </c>
      <c r="H12" s="86"/>
      <c r="I12" s="81"/>
      <c r="J12" s="91"/>
    </row>
    <row r="13" spans="1:10" s="82" customFormat="1" ht="14.25" customHeight="1">
      <c r="A13" s="76">
        <v>6</v>
      </c>
      <c r="B13" s="83">
        <v>6</v>
      </c>
      <c r="C13" s="83"/>
      <c r="D13" s="84" t="e">
        <f>VLOOKUP(C13,#REF!,2,0)</f>
        <v>#REF!</v>
      </c>
      <c r="E13" s="85" t="e">
        <f>VLOOKUP(C13,#REF!,3,0)</f>
        <v>#REF!</v>
      </c>
      <c r="F13" s="86" t="e">
        <f>VLOOKUP(C13,#REF!,5,0)</f>
        <v>#REF!</v>
      </c>
      <c r="G13" s="86" t="e">
        <f>VLOOKUP(C13,#REF!,6,0)</f>
        <v>#REF!</v>
      </c>
      <c r="H13" s="86"/>
      <c r="I13" s="81"/>
      <c r="J13" s="9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6" priority="2" stopIfTrue="1" operator="equal">
      <formula>0</formula>
    </cfRule>
  </conditionalFormatting>
  <conditionalFormatting sqref="I8:I13">
    <cfRule type="containsErrors" dxfId="5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17" hidden="1" customWidth="1"/>
    <col min="2" max="2" width="3.85546875" style="17" customWidth="1"/>
    <col min="3" max="3" width="8.5703125" style="62" customWidth="1"/>
    <col min="4" max="4" width="13.5703125" style="28" customWidth="1"/>
    <col min="5" max="5" width="5.85546875" style="44" customWidth="1"/>
    <col min="6" max="6" width="9.28515625" style="45" customWidth="1"/>
    <col min="7" max="7" width="9.42578125" style="27" customWidth="1"/>
    <col min="8" max="8" width="3.140625" style="27" customWidth="1"/>
    <col min="9" max="14" width="3" style="27" customWidth="1"/>
    <col min="15" max="15" width="3" style="62" customWidth="1"/>
    <col min="16" max="16" width="3.28515625" style="62" customWidth="1"/>
    <col min="17" max="17" width="3.85546875" style="62" customWidth="1"/>
    <col min="18" max="18" width="11.28515625" style="51" customWidth="1"/>
    <col min="19" max="19" width="7.7109375" style="24" customWidth="1"/>
    <col min="20" max="16384" width="9.140625" style="17"/>
  </cols>
  <sheetData>
    <row r="1" spans="1:21" ht="18.75">
      <c r="B1" s="96" t="s">
        <v>140</v>
      </c>
      <c r="C1" s="97"/>
      <c r="D1" s="98"/>
      <c r="E1" s="99"/>
      <c r="F1" s="100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01"/>
      <c r="S1" s="102"/>
    </row>
    <row r="2" spans="1:21" ht="12.75">
      <c r="B2" s="149" t="s">
        <v>1</v>
      </c>
      <c r="C2" s="149"/>
      <c r="D2" s="149"/>
      <c r="E2" s="150" t="e">
        <f>#REF!</f>
        <v>#REF!</v>
      </c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8"/>
    </row>
    <row r="3" spans="1:21" ht="14.25">
      <c r="B3" s="151" t="s">
        <v>121</v>
      </c>
      <c r="C3" s="151"/>
      <c r="D3" s="151"/>
      <c r="E3" s="152" t="e">
        <f>"MÔN:    "&amp;#REF!&amp;"  *   "&amp;#REF!&amp;" "&amp;#REF!</f>
        <v>#REF!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9"/>
    </row>
    <row r="4" spans="1:21" s="20" customFormat="1" ht="14.25">
      <c r="B4" s="63"/>
      <c r="C4" s="63"/>
      <c r="D4" s="21"/>
      <c r="E4" s="22"/>
      <c r="F4" s="65"/>
      <c r="G4" s="63"/>
      <c r="H4" s="63"/>
      <c r="I4" s="63" t="e">
        <f>"MÃ MÔN: "&amp;#REF!</f>
        <v>#REF!</v>
      </c>
      <c r="J4" s="63"/>
      <c r="L4" s="63"/>
      <c r="M4" s="63"/>
      <c r="N4" s="63"/>
      <c r="O4" s="63"/>
      <c r="P4" s="63"/>
      <c r="Q4" s="23" t="e">
        <f>"Học kỳ : " &amp;#REF!</f>
        <v>#REF!</v>
      </c>
      <c r="R4" s="19"/>
      <c r="S4" s="24"/>
    </row>
    <row r="5" spans="1:21" s="20" customFormat="1" ht="15">
      <c r="B5" s="25" t="str">
        <f>'LPl2'!$B$5</f>
        <v>Thời gian : 31/07/2016</v>
      </c>
      <c r="C5" s="23"/>
      <c r="D5" s="26"/>
      <c r="E5" s="22"/>
      <c r="F5" s="22"/>
      <c r="G5" s="63"/>
      <c r="H5" s="63"/>
      <c r="I5" s="63"/>
      <c r="J5" s="63"/>
      <c r="K5" s="63"/>
      <c r="L5" s="63"/>
      <c r="M5" s="63"/>
      <c r="N5" s="63"/>
      <c r="O5" s="63"/>
      <c r="P5" s="63"/>
      <c r="Q5" s="23" t="s">
        <v>134</v>
      </c>
      <c r="R5" s="19"/>
      <c r="S5" s="24"/>
    </row>
    <row r="6" spans="1:21" s="27" customFormat="1" hidden="1">
      <c r="B6" s="27">
        <v>1</v>
      </c>
      <c r="C6" s="27">
        <v>2</v>
      </c>
      <c r="D6" s="28">
        <v>3</v>
      </c>
      <c r="E6" s="29">
        <v>4</v>
      </c>
      <c r="F6" s="30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  <c r="M6" s="27">
        <v>12</v>
      </c>
      <c r="N6" s="27">
        <v>13</v>
      </c>
      <c r="O6" s="27">
        <v>14</v>
      </c>
      <c r="P6" s="27">
        <v>15</v>
      </c>
      <c r="Q6" s="27">
        <v>16</v>
      </c>
      <c r="R6" s="31">
        <v>17</v>
      </c>
      <c r="S6" s="32">
        <v>18</v>
      </c>
    </row>
    <row r="7" spans="1:21" s="20" customFormat="1" ht="15" customHeight="1">
      <c r="B7" s="153" t="s">
        <v>0</v>
      </c>
      <c r="C7" s="156" t="s">
        <v>2</v>
      </c>
      <c r="D7" s="159" t="s">
        <v>3</v>
      </c>
      <c r="E7" s="162" t="s">
        <v>4</v>
      </c>
      <c r="F7" s="156" t="s">
        <v>18</v>
      </c>
      <c r="G7" s="156" t="s">
        <v>19</v>
      </c>
      <c r="H7" s="165" t="s">
        <v>122</v>
      </c>
      <c r="I7" s="166"/>
      <c r="J7" s="166"/>
      <c r="K7" s="166"/>
      <c r="L7" s="166"/>
      <c r="M7" s="166"/>
      <c r="N7" s="166"/>
      <c r="O7" s="166"/>
      <c r="P7" s="167"/>
      <c r="Q7" s="168" t="s">
        <v>21</v>
      </c>
      <c r="R7" s="169"/>
      <c r="S7" s="156" t="s">
        <v>5</v>
      </c>
    </row>
    <row r="8" spans="1:21" s="34" customFormat="1" ht="15" customHeight="1">
      <c r="A8" s="172" t="s">
        <v>0</v>
      </c>
      <c r="B8" s="154"/>
      <c r="C8" s="157"/>
      <c r="D8" s="160"/>
      <c r="E8" s="163"/>
      <c r="F8" s="157"/>
      <c r="G8" s="157"/>
      <c r="H8" s="33" t="e">
        <f>#REF!</f>
        <v>#REF!</v>
      </c>
      <c r="I8" s="33" t="e">
        <f>#REF!</f>
        <v>#REF!</v>
      </c>
      <c r="J8" s="33" t="e">
        <f>#REF!</f>
        <v>#REF!</v>
      </c>
      <c r="K8" s="33" t="e">
        <f>#REF!</f>
        <v>#REF!</v>
      </c>
      <c r="L8" s="33" t="e">
        <f>#REF!</f>
        <v>#REF!</v>
      </c>
      <c r="M8" s="33" t="e">
        <f>#REF!</f>
        <v>#REF!</v>
      </c>
      <c r="N8" s="33" t="e">
        <f>#REF!</f>
        <v>#REF!</v>
      </c>
      <c r="O8" s="33" t="e">
        <f>#REF!</f>
        <v>#REF!</v>
      </c>
      <c r="P8" s="33" t="e">
        <f>#REF!</f>
        <v>#REF!</v>
      </c>
      <c r="Q8" s="170"/>
      <c r="R8" s="171"/>
      <c r="S8" s="157"/>
    </row>
    <row r="9" spans="1:21" s="34" customFormat="1" ht="25.5" customHeight="1">
      <c r="A9" s="172"/>
      <c r="B9" s="155"/>
      <c r="C9" s="158"/>
      <c r="D9" s="161"/>
      <c r="E9" s="164"/>
      <c r="F9" s="158"/>
      <c r="G9" s="158"/>
      <c r="H9" s="35" t="e">
        <f>#REF!</f>
        <v>#REF!</v>
      </c>
      <c r="I9" s="35" t="e">
        <f>#REF!</f>
        <v>#REF!</v>
      </c>
      <c r="J9" s="35" t="e">
        <f>#REF!</f>
        <v>#REF!</v>
      </c>
      <c r="K9" s="35" t="e">
        <f>#REF!</f>
        <v>#REF!</v>
      </c>
      <c r="L9" s="35" t="e">
        <f>#REF!</f>
        <v>#REF!</v>
      </c>
      <c r="M9" s="35" t="e">
        <f>#REF!</f>
        <v>#REF!</v>
      </c>
      <c r="N9" s="35" t="e">
        <f>#REF!</f>
        <v>#REF!</v>
      </c>
      <c r="O9" s="35" t="e">
        <f>#REF!</f>
        <v>#REF!</v>
      </c>
      <c r="P9" s="35" t="e">
        <f>#REF!</f>
        <v>#REF!</v>
      </c>
      <c r="Q9" s="36" t="s">
        <v>16</v>
      </c>
      <c r="R9" s="37" t="s">
        <v>17</v>
      </c>
      <c r="S9" s="158"/>
    </row>
    <row r="10" spans="1:21" s="40" customFormat="1" ht="20.25" customHeight="1">
      <c r="A10" s="38">
        <v>1</v>
      </c>
      <c r="B10" s="58">
        <f>--SUBTOTAL(2,C$7:C10)</f>
        <v>1</v>
      </c>
      <c r="C10" s="39">
        <f>'LPl2'!C8</f>
        <v>2020525605</v>
      </c>
      <c r="D10" s="56" t="e">
        <f>VLOOKUP(C10,#REF!,2,0)</f>
        <v>#REF!</v>
      </c>
      <c r="E10" s="57" t="e">
        <f>VLOOKUP(C10,#REF!,3,0)</f>
        <v>#REF!</v>
      </c>
      <c r="F10" s="61" t="e">
        <f>VLOOKUP(C10,#REF!,4,0)</f>
        <v>#REF!</v>
      </c>
      <c r="G10" s="61" t="e">
        <f>VLOOKUP(C10,#REF!,5,0)</f>
        <v>#REF!</v>
      </c>
      <c r="H10" s="58" t="e">
        <f>VLOOKUP(C10,#REF!,6,0)</f>
        <v>#REF!</v>
      </c>
      <c r="I10" s="58" t="e">
        <f>VLOOKUP(C10,#REF!,7,0)</f>
        <v>#REF!</v>
      </c>
      <c r="J10" s="58" t="e">
        <f>VLOOKUP(C10,#REF!,8,0)</f>
        <v>#REF!</v>
      </c>
      <c r="K10" s="58" t="e">
        <f>VLOOKUP(C10,#REF!,9,0)</f>
        <v>#REF!</v>
      </c>
      <c r="L10" s="58" t="e">
        <f>VLOOKUP(C10,#REF!,10,0)</f>
        <v>#REF!</v>
      </c>
      <c r="M10" s="58" t="e">
        <f>VLOOKUP(C10,#REF!,11,0)</f>
        <v>#REF!</v>
      </c>
      <c r="N10" s="58" t="e">
        <f>VLOOKUP(C10,#REF!,12,0)</f>
        <v>#REF!</v>
      </c>
      <c r="O10" s="58" t="e">
        <f>VLOOKUP(C10,#REF!,13,0)</f>
        <v>#REF!</v>
      </c>
      <c r="P10" s="58">
        <f>VLOOKUP(C10,'LPl2'!$C$8:$J$13,8,0)</f>
        <v>9</v>
      </c>
      <c r="Q10" s="59" t="e">
        <f>IF(OR(ISNUMBER(P10)=FALSE,P10&lt;4),0,ROUND(SUMPRODUCT($H$9:$P$9,H10:P10),1))</f>
        <v>#REF!</v>
      </c>
      <c r="R10" s="55" t="e">
        <f>VLOOKUP(Q10,IDCODE!$A$1:$B$96,2,0)</f>
        <v>#REF!</v>
      </c>
      <c r="S10" s="60">
        <f>VLOOKUP(C10,'LPl2'!$C$8:$I$13,7,0)</f>
        <v>0</v>
      </c>
      <c r="T10" s="40" t="e">
        <f>MID(G10,4,10)</f>
        <v>#REF!</v>
      </c>
      <c r="U10" s="40" t="e">
        <f>LEFT(T10,3)</f>
        <v>#REF!</v>
      </c>
    </row>
    <row r="11" spans="1:21" s="40" customFormat="1" ht="20.25" customHeight="1">
      <c r="A11" s="38">
        <v>2</v>
      </c>
      <c r="B11" s="58">
        <f>--SUBTOTAL(2,C$7:C11)</f>
        <v>1</v>
      </c>
      <c r="C11" s="39"/>
      <c r="D11" s="56" t="e">
        <f>VLOOKUP(C11,#REF!,2,0)</f>
        <v>#REF!</v>
      </c>
      <c r="E11" s="57" t="e">
        <f>VLOOKUP(C11,#REF!,3,0)</f>
        <v>#REF!</v>
      </c>
      <c r="F11" s="61" t="e">
        <f>VLOOKUP(C11,#REF!,4,0)</f>
        <v>#REF!</v>
      </c>
      <c r="G11" s="61" t="e">
        <f>VLOOKUP(C11,#REF!,5,0)</f>
        <v>#REF!</v>
      </c>
      <c r="H11" s="58" t="e">
        <f>VLOOKUP(C11,#REF!,6,0)</f>
        <v>#REF!</v>
      </c>
      <c r="I11" s="58" t="e">
        <f>VLOOKUP(C11,#REF!,7,0)</f>
        <v>#REF!</v>
      </c>
      <c r="J11" s="58" t="e">
        <f>VLOOKUP(C11,#REF!,8,0)</f>
        <v>#REF!</v>
      </c>
      <c r="K11" s="58" t="e">
        <f>VLOOKUP(C11,#REF!,9,0)</f>
        <v>#REF!</v>
      </c>
      <c r="L11" s="58" t="e">
        <f>VLOOKUP(C11,#REF!,10,0)</f>
        <v>#REF!</v>
      </c>
      <c r="M11" s="58" t="e">
        <f>VLOOKUP(C11,#REF!,11,0)</f>
        <v>#REF!</v>
      </c>
      <c r="N11" s="58" t="e">
        <f>VLOOKUP(C11,#REF!,12,0)</f>
        <v>#REF!</v>
      </c>
      <c r="O11" s="58" t="e">
        <f>VLOOKUP(C11,#REF!,13,0)</f>
        <v>#REF!</v>
      </c>
      <c r="P11" s="58" t="e">
        <f>VLOOKUP(C11,'LPl2'!$C$8:$J$13,8,0)</f>
        <v>#N/A</v>
      </c>
      <c r="Q11" s="59" t="e">
        <f t="shared" ref="Q11:Q14" si="0">IF(OR(ISNUMBER(P11)=FALSE,P11&lt;4),0,ROUND(SUMPRODUCT($H$9:$P$9,H11:P11),1))</f>
        <v>#N/A</v>
      </c>
      <c r="R11" s="55" t="e">
        <f>VLOOKUP(Q11,IDCODE!$A$1:$B$96,2,0)</f>
        <v>#N/A</v>
      </c>
      <c r="S11" s="60" t="e">
        <f>VLOOKUP(C11,'LPl2'!$C$8:$I$13,7,0)</f>
        <v>#N/A</v>
      </c>
      <c r="T11" s="40" t="e">
        <f t="shared" ref="T11:T14" si="1">MID(G11,4,10)</f>
        <v>#REF!</v>
      </c>
      <c r="U11" s="40" t="e">
        <f t="shared" ref="U11:U14" si="2">LEFT(T11,3)</f>
        <v>#REF!</v>
      </c>
    </row>
    <row r="12" spans="1:21" s="40" customFormat="1" ht="20.25" customHeight="1">
      <c r="A12" s="38">
        <v>3</v>
      </c>
      <c r="B12" s="58">
        <f>--SUBTOTAL(2,C$7:C12)</f>
        <v>1</v>
      </c>
      <c r="C12" s="39"/>
      <c r="D12" s="56" t="e">
        <f>VLOOKUP(C12,#REF!,2,0)</f>
        <v>#REF!</v>
      </c>
      <c r="E12" s="57" t="e">
        <f>VLOOKUP(C12,#REF!,3,0)</f>
        <v>#REF!</v>
      </c>
      <c r="F12" s="61" t="e">
        <f>VLOOKUP(C12,#REF!,4,0)</f>
        <v>#REF!</v>
      </c>
      <c r="G12" s="61" t="e">
        <f>VLOOKUP(C12,#REF!,5,0)</f>
        <v>#REF!</v>
      </c>
      <c r="H12" s="58" t="e">
        <f>VLOOKUP(C12,#REF!,6,0)</f>
        <v>#REF!</v>
      </c>
      <c r="I12" s="58" t="e">
        <f>VLOOKUP(C12,#REF!,7,0)</f>
        <v>#REF!</v>
      </c>
      <c r="J12" s="58" t="e">
        <f>VLOOKUP(C12,#REF!,8,0)</f>
        <v>#REF!</v>
      </c>
      <c r="K12" s="58" t="e">
        <f>VLOOKUP(C12,#REF!,9,0)</f>
        <v>#REF!</v>
      </c>
      <c r="L12" s="58" t="e">
        <f>VLOOKUP(C12,#REF!,10,0)</f>
        <v>#REF!</v>
      </c>
      <c r="M12" s="58" t="e">
        <f>VLOOKUP(C12,#REF!,11,0)</f>
        <v>#REF!</v>
      </c>
      <c r="N12" s="58" t="e">
        <f>VLOOKUP(C12,#REF!,12,0)</f>
        <v>#REF!</v>
      </c>
      <c r="O12" s="58" t="e">
        <f>VLOOKUP(C12,#REF!,13,0)</f>
        <v>#REF!</v>
      </c>
      <c r="P12" s="58" t="e">
        <f>VLOOKUP(C12,'LPl2'!$C$8:$J$13,8,0)</f>
        <v>#N/A</v>
      </c>
      <c r="Q12" s="59" t="e">
        <f t="shared" si="0"/>
        <v>#N/A</v>
      </c>
      <c r="R12" s="55" t="e">
        <f>VLOOKUP(Q12,IDCODE!$A$1:$B$96,2,0)</f>
        <v>#N/A</v>
      </c>
      <c r="S12" s="60" t="e">
        <f>VLOOKUP(C12,'LPl2'!$C$8:$I$13,7,0)</f>
        <v>#N/A</v>
      </c>
      <c r="T12" s="40" t="e">
        <f t="shared" si="1"/>
        <v>#REF!</v>
      </c>
      <c r="U12" s="40" t="e">
        <f t="shared" si="2"/>
        <v>#REF!</v>
      </c>
    </row>
    <row r="13" spans="1:21" s="40" customFormat="1" ht="20.25" customHeight="1">
      <c r="A13" s="38">
        <v>4</v>
      </c>
      <c r="B13" s="58">
        <f>--SUBTOTAL(2,C$7:C13)</f>
        <v>1</v>
      </c>
      <c r="C13" s="39"/>
      <c r="D13" s="56" t="e">
        <f>VLOOKUP(C13,#REF!,2,0)</f>
        <v>#REF!</v>
      </c>
      <c r="E13" s="57" t="e">
        <f>VLOOKUP(C13,#REF!,3,0)</f>
        <v>#REF!</v>
      </c>
      <c r="F13" s="61" t="e">
        <f>VLOOKUP(C13,#REF!,4,0)</f>
        <v>#REF!</v>
      </c>
      <c r="G13" s="61" t="e">
        <f>VLOOKUP(C13,#REF!,5,0)</f>
        <v>#REF!</v>
      </c>
      <c r="H13" s="58" t="e">
        <f>VLOOKUP(C13,#REF!,6,0)</f>
        <v>#REF!</v>
      </c>
      <c r="I13" s="58" t="e">
        <f>VLOOKUP(C13,#REF!,7,0)</f>
        <v>#REF!</v>
      </c>
      <c r="J13" s="58" t="e">
        <f>VLOOKUP(C13,#REF!,8,0)</f>
        <v>#REF!</v>
      </c>
      <c r="K13" s="58" t="e">
        <f>VLOOKUP(C13,#REF!,9,0)</f>
        <v>#REF!</v>
      </c>
      <c r="L13" s="58" t="e">
        <f>VLOOKUP(C13,#REF!,10,0)</f>
        <v>#REF!</v>
      </c>
      <c r="M13" s="58" t="e">
        <f>VLOOKUP(C13,#REF!,11,0)</f>
        <v>#REF!</v>
      </c>
      <c r="N13" s="58" t="e">
        <f>VLOOKUP(C13,#REF!,12,0)</f>
        <v>#REF!</v>
      </c>
      <c r="O13" s="58" t="e">
        <f>VLOOKUP(C13,#REF!,13,0)</f>
        <v>#REF!</v>
      </c>
      <c r="P13" s="58" t="e">
        <f>VLOOKUP(C13,'LPl2'!$C$8:$J$13,8,0)</f>
        <v>#N/A</v>
      </c>
      <c r="Q13" s="59" t="e">
        <f t="shared" si="0"/>
        <v>#N/A</v>
      </c>
      <c r="R13" s="55" t="e">
        <f>VLOOKUP(Q13,IDCODE!$A$1:$B$96,2,0)</f>
        <v>#N/A</v>
      </c>
      <c r="S13" s="60" t="e">
        <f>VLOOKUP(C13,'LPl2'!$C$8:$I$13,7,0)</f>
        <v>#N/A</v>
      </c>
      <c r="T13" s="40" t="e">
        <f t="shared" si="1"/>
        <v>#REF!</v>
      </c>
      <c r="U13" s="40" t="e">
        <f t="shared" si="2"/>
        <v>#REF!</v>
      </c>
    </row>
    <row r="14" spans="1:21" s="40" customFormat="1" ht="20.25" customHeight="1">
      <c r="A14" s="38">
        <v>5</v>
      </c>
      <c r="B14" s="58">
        <f>--SUBTOTAL(2,C$7:C14)</f>
        <v>1</v>
      </c>
      <c r="C14" s="39"/>
      <c r="D14" s="56" t="e">
        <f>VLOOKUP(C14,#REF!,2,0)</f>
        <v>#REF!</v>
      </c>
      <c r="E14" s="57" t="e">
        <f>VLOOKUP(C14,#REF!,3,0)</f>
        <v>#REF!</v>
      </c>
      <c r="F14" s="61" t="e">
        <f>VLOOKUP(C14,#REF!,4,0)</f>
        <v>#REF!</v>
      </c>
      <c r="G14" s="61" t="e">
        <f>VLOOKUP(C14,#REF!,5,0)</f>
        <v>#REF!</v>
      </c>
      <c r="H14" s="58" t="e">
        <f>VLOOKUP(C14,#REF!,6,0)</f>
        <v>#REF!</v>
      </c>
      <c r="I14" s="58" t="e">
        <f>VLOOKUP(C14,#REF!,7,0)</f>
        <v>#REF!</v>
      </c>
      <c r="J14" s="58" t="e">
        <f>VLOOKUP(C14,#REF!,8,0)</f>
        <v>#REF!</v>
      </c>
      <c r="K14" s="58" t="e">
        <f>VLOOKUP(C14,#REF!,9,0)</f>
        <v>#REF!</v>
      </c>
      <c r="L14" s="58" t="e">
        <f>VLOOKUP(C14,#REF!,10,0)</f>
        <v>#REF!</v>
      </c>
      <c r="M14" s="58" t="e">
        <f>VLOOKUP(C14,#REF!,11,0)</f>
        <v>#REF!</v>
      </c>
      <c r="N14" s="58" t="e">
        <f>VLOOKUP(C14,#REF!,12,0)</f>
        <v>#REF!</v>
      </c>
      <c r="O14" s="58" t="e">
        <f>VLOOKUP(C14,#REF!,13,0)</f>
        <v>#REF!</v>
      </c>
      <c r="P14" s="58" t="e">
        <f>VLOOKUP(C14,'LPl2'!$C$8:$J$13,8,0)</f>
        <v>#N/A</v>
      </c>
      <c r="Q14" s="59" t="e">
        <f t="shared" si="0"/>
        <v>#N/A</v>
      </c>
      <c r="R14" s="55" t="e">
        <f>VLOOKUP(Q14,IDCODE!$A$1:$B$96,2,0)</f>
        <v>#N/A</v>
      </c>
      <c r="S14" s="60" t="e">
        <f>VLOOKUP(C14,'LPl2'!$C$8:$I$13,7,0)</f>
        <v>#N/A</v>
      </c>
      <c r="T14" s="40" t="e">
        <f t="shared" si="1"/>
        <v>#REF!</v>
      </c>
      <c r="U14" s="40" t="e">
        <f t="shared" si="2"/>
        <v>#REF!</v>
      </c>
    </row>
    <row r="15" spans="1:21" s="103" customFormat="1" ht="12" customHeight="1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</row>
    <row r="16" spans="1:21" s="40" customFormat="1" ht="15.75" customHeight="1">
      <c r="A16" s="38"/>
      <c r="B16" s="64"/>
      <c r="C16"/>
      <c r="D16" s="173" t="s">
        <v>123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64"/>
      <c r="R16" s="34"/>
      <c r="S16" s="41"/>
    </row>
    <row r="17" spans="1:19" s="40" customFormat="1" ht="15" customHeight="1">
      <c r="A17" s="38"/>
      <c r="B17" s="38"/>
      <c r="C17"/>
      <c r="D17" s="95" t="s">
        <v>0</v>
      </c>
      <c r="E17" s="174" t="s">
        <v>124</v>
      </c>
      <c r="F17" s="174"/>
      <c r="G17" s="174"/>
      <c r="H17" s="175" t="s">
        <v>125</v>
      </c>
      <c r="I17" s="175"/>
      <c r="J17" s="175"/>
      <c r="K17" s="175" t="s">
        <v>126</v>
      </c>
      <c r="L17" s="175"/>
      <c r="M17" s="175"/>
      <c r="N17" s="174" t="s">
        <v>15</v>
      </c>
      <c r="O17" s="174"/>
      <c r="P17" s="174"/>
      <c r="Q17" s="38"/>
      <c r="R17" s="42"/>
      <c r="S17" s="43"/>
    </row>
    <row r="18" spans="1:19" s="40" customFormat="1" ht="12.75" customHeight="1">
      <c r="A18" s="38"/>
      <c r="B18" s="38"/>
      <c r="C18"/>
      <c r="D18" s="94">
        <v>1</v>
      </c>
      <c r="E18" s="180" t="s">
        <v>142</v>
      </c>
      <c r="F18" s="181"/>
      <c r="G18" s="182"/>
      <c r="H18" s="178" t="e">
        <f ca="1">SUMPRODUCT((SUBTOTAL(3,OFFSET($Q$10:$Q$14,ROW($Q$10:$Q$14)-ROW($Q$10),0,1))),--($Q$10:$Q$14&gt;=4))</f>
        <v>#REF!</v>
      </c>
      <c r="I18" s="178"/>
      <c r="J18" s="178"/>
      <c r="K18" s="179" t="e">
        <f ca="1">H18/$H$20</f>
        <v>#REF!</v>
      </c>
      <c r="L18" s="179"/>
      <c r="M18" s="179"/>
      <c r="N18" s="178"/>
      <c r="O18" s="178"/>
      <c r="P18" s="178"/>
      <c r="Q18" s="38"/>
      <c r="R18" s="42"/>
      <c r="S18" s="43"/>
    </row>
    <row r="19" spans="1:19" s="40" customFormat="1" ht="12.75" customHeight="1">
      <c r="A19" s="38"/>
      <c r="B19" s="38"/>
      <c r="C19"/>
      <c r="D19" s="94">
        <v>2</v>
      </c>
      <c r="E19" s="180" t="s">
        <v>141</v>
      </c>
      <c r="F19" s="181"/>
      <c r="G19" s="182"/>
      <c r="H19" s="178" t="e">
        <f ca="1">SUMPRODUCT((SUBTOTAL(3,OFFSET($Q$10:$Q$14,ROW($Q$10:$Q$14)-ROW($Q$10),0,1))),--($Q$10:$Q$14&lt;4))</f>
        <v>#REF!</v>
      </c>
      <c r="I19" s="178"/>
      <c r="J19" s="178"/>
      <c r="K19" s="179" t="e">
        <f ca="1">H19/$H$20</f>
        <v>#REF!</v>
      </c>
      <c r="L19" s="179"/>
      <c r="M19" s="179"/>
      <c r="N19" s="178"/>
      <c r="O19" s="178"/>
      <c r="P19" s="178"/>
      <c r="Q19" s="38"/>
      <c r="R19" s="42"/>
      <c r="S19" s="43"/>
    </row>
    <row r="20" spans="1:19" s="40" customFormat="1" ht="12.75" customHeight="1">
      <c r="A20" s="38"/>
      <c r="B20" s="38"/>
      <c r="C20"/>
      <c r="D20" s="176" t="s">
        <v>127</v>
      </c>
      <c r="E20" s="176"/>
      <c r="F20" s="176"/>
      <c r="G20" s="176"/>
      <c r="H20" s="176" t="e">
        <f ca="1">SUM(H18:H19)</f>
        <v>#REF!</v>
      </c>
      <c r="I20" s="176"/>
      <c r="J20" s="176"/>
      <c r="K20" s="177" t="e">
        <f ca="1">SUM(K18:L19)</f>
        <v>#REF!</v>
      </c>
      <c r="L20" s="177"/>
      <c r="M20" s="177"/>
      <c r="N20" s="178"/>
      <c r="O20" s="178"/>
      <c r="P20" s="178"/>
      <c r="Q20" s="38"/>
      <c r="R20" s="42"/>
      <c r="S20" s="43"/>
    </row>
    <row r="21" spans="1:19" s="40" customFormat="1">
      <c r="A21" s="38"/>
      <c r="B21" s="38"/>
      <c r="C21" s="38"/>
      <c r="D21" s="28"/>
      <c r="E21" s="44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42"/>
      <c r="S21" s="43"/>
    </row>
    <row r="22" spans="1:19" s="40" customFormat="1">
      <c r="A22" s="38"/>
      <c r="B22" s="38"/>
      <c r="C22" s="105"/>
      <c r="D22" s="28"/>
      <c r="E22" s="44"/>
      <c r="F22" s="45"/>
      <c r="G22" s="27"/>
      <c r="H22" s="27"/>
      <c r="I22" s="27"/>
      <c r="J22" s="27"/>
      <c r="K22" s="27"/>
      <c r="L22" s="27"/>
      <c r="M22" s="27"/>
      <c r="N22" s="184" t="str">
        <f ca="1">"Đà nẵng, ngày " &amp; TEXT(DAY(TODAY()),"00") &amp; " tháng " &amp; TEXT(MONTH(TODAY()),"00") &amp; " năm " &amp; YEAR(TODAY())</f>
        <v>Đà nẵng, ngày 24 tháng 10 năm 2024</v>
      </c>
      <c r="O22" s="184"/>
      <c r="P22" s="184"/>
      <c r="Q22" s="184"/>
      <c r="R22" s="184"/>
      <c r="S22" s="184"/>
    </row>
    <row r="23" spans="1:19" s="40" customFormat="1" ht="12.75" customHeight="1">
      <c r="A23" s="38"/>
      <c r="B23" s="151" t="s">
        <v>128</v>
      </c>
      <c r="C23" s="151"/>
      <c r="D23" s="151"/>
      <c r="E23" s="42"/>
      <c r="F23" s="46" t="s">
        <v>129</v>
      </c>
      <c r="G23" s="42"/>
      <c r="H23" s="27"/>
      <c r="I23" s="47" t="s">
        <v>130</v>
      </c>
      <c r="K23" s="38"/>
      <c r="L23" s="105"/>
      <c r="M23" s="27"/>
      <c r="N23" s="151" t="s">
        <v>139</v>
      </c>
      <c r="O23" s="151"/>
      <c r="P23" s="151"/>
      <c r="Q23" s="151"/>
      <c r="R23" s="151"/>
      <c r="S23" s="151"/>
    </row>
    <row r="24" spans="1:19" s="40" customFormat="1" ht="12" customHeight="1">
      <c r="A24" s="38"/>
      <c r="B24" s="38"/>
      <c r="C24" s="105"/>
      <c r="D24" s="28"/>
      <c r="E24" s="44"/>
      <c r="F24" s="45"/>
      <c r="G24" s="27"/>
      <c r="H24" s="27"/>
      <c r="I24" s="48"/>
      <c r="K24" s="49"/>
      <c r="L24" s="27"/>
      <c r="M24" s="27"/>
      <c r="N24" s="27"/>
      <c r="O24" s="105"/>
      <c r="Q24" s="50"/>
      <c r="R24" s="50"/>
      <c r="S24" s="24"/>
    </row>
    <row r="25" spans="1:19" s="40" customFormat="1" ht="12" customHeight="1">
      <c r="A25" s="38"/>
      <c r="B25" s="38"/>
      <c r="C25" s="105"/>
      <c r="D25" s="28"/>
      <c r="E25" s="44"/>
      <c r="F25" s="45"/>
      <c r="G25" s="27"/>
      <c r="H25" s="27"/>
      <c r="I25" s="48"/>
      <c r="K25" s="49"/>
      <c r="L25" s="27"/>
      <c r="M25" s="27"/>
      <c r="N25" s="27"/>
      <c r="O25" s="105"/>
      <c r="Q25" s="50"/>
      <c r="R25" s="50"/>
      <c r="S25" s="24"/>
    </row>
    <row r="26" spans="1:19" s="40" customFormat="1" ht="12" customHeight="1">
      <c r="A26" s="38"/>
      <c r="B26" s="38"/>
      <c r="C26" s="105"/>
      <c r="D26" s="28"/>
      <c r="E26" s="44"/>
      <c r="F26" s="45"/>
      <c r="G26" s="27"/>
      <c r="H26" s="27"/>
      <c r="I26" s="48"/>
      <c r="K26" s="49"/>
      <c r="L26" s="27"/>
      <c r="M26" s="27"/>
      <c r="N26" s="27"/>
      <c r="O26" s="105"/>
      <c r="Q26" s="50"/>
      <c r="R26" s="50"/>
      <c r="S26" s="24"/>
    </row>
    <row r="27" spans="1:19" s="40" customFormat="1">
      <c r="A27" s="38"/>
      <c r="B27" s="38"/>
      <c r="C27" s="105"/>
      <c r="D27" s="28"/>
      <c r="E27" s="44"/>
      <c r="F27" s="45"/>
      <c r="G27" s="38"/>
      <c r="H27" s="27"/>
      <c r="I27" s="27"/>
      <c r="J27" s="27"/>
      <c r="K27" s="27"/>
      <c r="L27" s="105"/>
      <c r="M27" s="27"/>
      <c r="N27" s="27"/>
      <c r="O27" s="105"/>
      <c r="P27" s="105"/>
      <c r="Q27" s="105"/>
      <c r="R27" s="51"/>
      <c r="S27" s="24"/>
    </row>
    <row r="28" spans="1:19" s="40" customFormat="1">
      <c r="A28" s="38"/>
      <c r="B28" s="38"/>
      <c r="C28" s="105"/>
      <c r="D28" s="28"/>
      <c r="E28" s="44"/>
      <c r="F28" s="45"/>
      <c r="G28" s="38"/>
      <c r="H28" s="27"/>
      <c r="I28" s="27"/>
      <c r="J28" s="27"/>
      <c r="K28" s="27"/>
      <c r="L28" s="105"/>
      <c r="M28" s="27"/>
      <c r="N28" s="27"/>
      <c r="O28" s="105"/>
      <c r="P28" s="105"/>
      <c r="Q28" s="105"/>
      <c r="R28" s="51"/>
      <c r="S28" s="24"/>
    </row>
    <row r="29" spans="1:19" s="40" customFormat="1" ht="12.75" customHeight="1">
      <c r="A29" s="38"/>
      <c r="B29" s="185" t="s">
        <v>138</v>
      </c>
      <c r="C29" s="185"/>
      <c r="D29" s="185"/>
      <c r="E29" s="22"/>
      <c r="F29" s="52"/>
      <c r="G29" s="53"/>
      <c r="H29" s="53"/>
      <c r="I29" s="53"/>
      <c r="J29" s="53"/>
      <c r="K29" s="53"/>
      <c r="L29" s="53"/>
      <c r="M29" s="53"/>
      <c r="N29" s="152" t="s">
        <v>131</v>
      </c>
      <c r="O29" s="152"/>
      <c r="P29" s="152"/>
      <c r="Q29" s="152"/>
      <c r="R29" s="152"/>
      <c r="S29" s="152"/>
    </row>
    <row r="30" spans="1:19" s="40" customFormat="1" ht="12.75" customHeight="1">
      <c r="A30" s="38"/>
      <c r="B30" s="185"/>
      <c r="C30" s="185"/>
      <c r="D30" s="185"/>
      <c r="E30" s="22"/>
      <c r="F30" s="52"/>
      <c r="G30" s="53"/>
      <c r="H30" s="53"/>
      <c r="I30" s="53"/>
      <c r="J30" s="53"/>
      <c r="K30" s="53"/>
      <c r="L30" s="53"/>
      <c r="M30" s="53"/>
      <c r="N30" s="152"/>
      <c r="O30" s="152"/>
      <c r="P30" s="152"/>
      <c r="Q30" s="152"/>
      <c r="R30" s="152"/>
      <c r="S30" s="152"/>
    </row>
    <row r="31" spans="1:19" s="54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4" priority="3" stopIfTrue="1" operator="equal">
      <formula>0</formula>
    </cfRule>
  </conditionalFormatting>
  <conditionalFormatting sqref="S10:S14">
    <cfRule type="cellIs" dxfId="3" priority="2" stopIfTrue="1" operator="equal">
      <formula>0</formula>
    </cfRule>
  </conditionalFormatting>
  <conditionalFormatting sqref="Q10:Q14">
    <cfRule type="cellIs" dxfId="2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1"/>
  </cols>
  <sheetData>
    <row r="1" spans="1:4">
      <c r="A1" s="11" t="s">
        <v>144</v>
      </c>
      <c r="B1" t="s">
        <v>145</v>
      </c>
      <c r="D1" t="s">
        <v>146</v>
      </c>
    </row>
    <row r="2" spans="1:4">
      <c r="A2" s="11">
        <v>2</v>
      </c>
      <c r="B2" t="s">
        <v>169</v>
      </c>
      <c r="C2" t="str">
        <f>A2&amp;B2</f>
        <v>2401/1</v>
      </c>
      <c r="D2" t="s">
        <v>147</v>
      </c>
    </row>
    <row r="3" spans="1:4">
      <c r="A3" s="11">
        <v>2</v>
      </c>
      <c r="B3" t="s">
        <v>170</v>
      </c>
      <c r="C3" t="str">
        <f t="shared" ref="C3:C53" si="0">A3&amp;B3</f>
        <v>2401/2</v>
      </c>
      <c r="D3" t="s">
        <v>147</v>
      </c>
    </row>
    <row r="4" spans="1:4">
      <c r="A4" s="11">
        <v>2</v>
      </c>
      <c r="B4">
        <v>702</v>
      </c>
      <c r="C4" t="str">
        <f t="shared" si="0"/>
        <v>2702</v>
      </c>
      <c r="D4" t="s">
        <v>147</v>
      </c>
    </row>
    <row r="5" spans="1:4">
      <c r="A5" s="11">
        <v>2</v>
      </c>
      <c r="B5">
        <v>703</v>
      </c>
      <c r="C5" t="str">
        <f t="shared" si="0"/>
        <v>2703</v>
      </c>
      <c r="D5" t="s">
        <v>147</v>
      </c>
    </row>
    <row r="6" spans="1:4">
      <c r="A6" s="11">
        <v>2</v>
      </c>
      <c r="B6" t="s">
        <v>173</v>
      </c>
      <c r="C6" t="str">
        <f t="shared" si="0"/>
        <v>2801A</v>
      </c>
      <c r="D6" t="s">
        <v>147</v>
      </c>
    </row>
    <row r="7" spans="1:4">
      <c r="A7" s="11">
        <v>2</v>
      </c>
      <c r="B7" t="s">
        <v>174</v>
      </c>
      <c r="C7" t="str">
        <f t="shared" si="0"/>
        <v>2801B</v>
      </c>
      <c r="D7" t="s">
        <v>147</v>
      </c>
    </row>
    <row r="8" spans="1:4">
      <c r="A8" s="11">
        <v>2</v>
      </c>
      <c r="B8">
        <v>802</v>
      </c>
      <c r="C8" t="str">
        <f t="shared" si="0"/>
        <v>2802</v>
      </c>
      <c r="D8" t="s">
        <v>147</v>
      </c>
    </row>
    <row r="9" spans="1:4">
      <c r="A9" s="11">
        <v>2</v>
      </c>
      <c r="B9">
        <v>803</v>
      </c>
      <c r="C9" t="str">
        <f t="shared" si="0"/>
        <v>2803</v>
      </c>
      <c r="D9" t="s">
        <v>147</v>
      </c>
    </row>
    <row r="10" spans="1:4">
      <c r="A10" s="11">
        <v>2</v>
      </c>
      <c r="B10" t="s">
        <v>175</v>
      </c>
      <c r="C10" t="str">
        <f t="shared" si="0"/>
        <v>2901A</v>
      </c>
      <c r="D10" t="s">
        <v>147</v>
      </c>
    </row>
    <row r="11" spans="1:4">
      <c r="A11" s="11">
        <v>2</v>
      </c>
      <c r="B11" t="s">
        <v>176</v>
      </c>
      <c r="C11" t="str">
        <f t="shared" si="0"/>
        <v>2901B</v>
      </c>
      <c r="D11" t="s">
        <v>147</v>
      </c>
    </row>
    <row r="12" spans="1:4">
      <c r="A12" s="11">
        <v>2</v>
      </c>
      <c r="B12">
        <v>902</v>
      </c>
      <c r="C12" t="str">
        <f t="shared" si="0"/>
        <v>2902</v>
      </c>
      <c r="D12" t="s">
        <v>147</v>
      </c>
    </row>
    <row r="13" spans="1:4">
      <c r="A13" s="11">
        <v>2</v>
      </c>
      <c r="B13">
        <v>903</v>
      </c>
      <c r="C13" t="str">
        <f t="shared" si="0"/>
        <v>2903</v>
      </c>
      <c r="D13" t="s">
        <v>147</v>
      </c>
    </row>
    <row r="14" spans="1:4">
      <c r="A14" s="11">
        <v>2</v>
      </c>
      <c r="B14" t="s">
        <v>200</v>
      </c>
      <c r="C14" t="str">
        <f t="shared" si="0"/>
        <v>21001A</v>
      </c>
      <c r="D14" t="s">
        <v>147</v>
      </c>
    </row>
    <row r="15" spans="1:4">
      <c r="A15" s="11">
        <v>2</v>
      </c>
      <c r="B15" t="s">
        <v>201</v>
      </c>
      <c r="C15" t="str">
        <f t="shared" si="0"/>
        <v>21001B</v>
      </c>
      <c r="D15" t="s">
        <v>147</v>
      </c>
    </row>
    <row r="16" spans="1:4">
      <c r="A16" s="11">
        <v>2</v>
      </c>
      <c r="B16">
        <v>1002</v>
      </c>
      <c r="C16" t="str">
        <f t="shared" si="0"/>
        <v>21002</v>
      </c>
      <c r="D16" t="s">
        <v>147</v>
      </c>
    </row>
    <row r="17" spans="1:4">
      <c r="A17" s="11">
        <v>2</v>
      </c>
      <c r="B17">
        <v>1003</v>
      </c>
      <c r="C17" t="str">
        <f t="shared" si="0"/>
        <v>21003</v>
      </c>
      <c r="D17" t="s">
        <v>147</v>
      </c>
    </row>
    <row r="18" spans="1:4">
      <c r="A18" s="11">
        <v>2</v>
      </c>
      <c r="B18" t="s">
        <v>177</v>
      </c>
      <c r="C18" t="str">
        <f t="shared" si="0"/>
        <v>21101/1</v>
      </c>
      <c r="D18" t="s">
        <v>147</v>
      </c>
    </row>
    <row r="19" spans="1:4">
      <c r="A19" s="11">
        <v>2</v>
      </c>
      <c r="B19" t="s">
        <v>178</v>
      </c>
      <c r="C19" t="str">
        <f t="shared" si="0"/>
        <v>21101/2</v>
      </c>
      <c r="D19" t="s">
        <v>147</v>
      </c>
    </row>
    <row r="20" spans="1:4">
      <c r="A20" s="11">
        <v>2</v>
      </c>
      <c r="B20" t="s">
        <v>150</v>
      </c>
      <c r="C20" t="str">
        <f t="shared" si="0"/>
        <v>2213/1</v>
      </c>
      <c r="D20" t="s">
        <v>147</v>
      </c>
    </row>
    <row r="21" spans="1:4">
      <c r="A21" s="11">
        <v>2</v>
      </c>
      <c r="B21" t="s">
        <v>151</v>
      </c>
      <c r="C21" t="str">
        <f t="shared" si="0"/>
        <v>2213/2</v>
      </c>
      <c r="D21" t="s">
        <v>147</v>
      </c>
    </row>
    <row r="22" spans="1:4">
      <c r="A22" s="11">
        <v>2</v>
      </c>
      <c r="B22" t="s">
        <v>152</v>
      </c>
      <c r="C22" t="str">
        <f t="shared" si="0"/>
        <v>2214/1</v>
      </c>
      <c r="D22" t="s">
        <v>147</v>
      </c>
    </row>
    <row r="23" spans="1:4">
      <c r="A23" s="11">
        <v>2</v>
      </c>
      <c r="B23" t="s">
        <v>153</v>
      </c>
      <c r="C23" t="str">
        <f t="shared" si="0"/>
        <v>2214/2</v>
      </c>
      <c r="D23" t="s">
        <v>147</v>
      </c>
    </row>
    <row r="24" spans="1:4">
      <c r="A24" s="11">
        <v>2</v>
      </c>
      <c r="B24" t="s">
        <v>154</v>
      </c>
      <c r="C24" t="str">
        <f t="shared" si="0"/>
        <v>2307/1</v>
      </c>
      <c r="D24" t="s">
        <v>147</v>
      </c>
    </row>
    <row r="25" spans="1:4">
      <c r="A25" s="11">
        <v>2</v>
      </c>
      <c r="B25" t="s">
        <v>155</v>
      </c>
      <c r="C25" t="str">
        <f t="shared" si="0"/>
        <v>2307/2</v>
      </c>
      <c r="D25" t="s">
        <v>147</v>
      </c>
    </row>
    <row r="26" spans="1:4">
      <c r="A26" s="11">
        <v>2</v>
      </c>
      <c r="B26" t="s">
        <v>156</v>
      </c>
      <c r="C26" t="str">
        <f t="shared" si="0"/>
        <v>2308/1</v>
      </c>
      <c r="D26" t="s">
        <v>147</v>
      </c>
    </row>
    <row r="27" spans="1:4">
      <c r="A27" s="11">
        <v>2</v>
      </c>
      <c r="B27" t="s">
        <v>157</v>
      </c>
      <c r="C27" t="str">
        <f t="shared" si="0"/>
        <v>2308/2</v>
      </c>
      <c r="D27" t="s">
        <v>147</v>
      </c>
    </row>
    <row r="28" spans="1:4">
      <c r="A28" s="11">
        <v>2</v>
      </c>
      <c r="B28" t="s">
        <v>137</v>
      </c>
      <c r="C28" t="str">
        <f t="shared" si="0"/>
        <v>2313/1</v>
      </c>
      <c r="D28" t="s">
        <v>147</v>
      </c>
    </row>
    <row r="29" spans="1:4">
      <c r="A29" s="11">
        <v>2</v>
      </c>
      <c r="B29" t="s">
        <v>158</v>
      </c>
      <c r="C29" t="str">
        <f t="shared" si="0"/>
        <v>2313/2</v>
      </c>
      <c r="D29" t="s">
        <v>147</v>
      </c>
    </row>
    <row r="30" spans="1:4">
      <c r="A30" s="11">
        <v>2</v>
      </c>
      <c r="B30" t="s">
        <v>159</v>
      </c>
      <c r="C30" t="str">
        <f t="shared" si="0"/>
        <v>2314/1</v>
      </c>
      <c r="D30" t="s">
        <v>147</v>
      </c>
    </row>
    <row r="31" spans="1:4">
      <c r="A31" s="11">
        <v>2</v>
      </c>
      <c r="B31" t="s">
        <v>160</v>
      </c>
      <c r="C31" t="str">
        <f t="shared" ref="C31" si="1">A31&amp;B31</f>
        <v>2314/2</v>
      </c>
      <c r="D31" t="s">
        <v>147</v>
      </c>
    </row>
    <row r="32" spans="1:4">
      <c r="A32" s="11">
        <v>2</v>
      </c>
      <c r="B32">
        <v>406</v>
      </c>
      <c r="C32" t="str">
        <f t="shared" si="0"/>
        <v>2406</v>
      </c>
      <c r="D32" t="s">
        <v>147</v>
      </c>
    </row>
    <row r="33" spans="1:4">
      <c r="A33" s="11">
        <v>2</v>
      </c>
      <c r="B33" t="s">
        <v>161</v>
      </c>
      <c r="C33" t="str">
        <f t="shared" si="0"/>
        <v>2407/1</v>
      </c>
      <c r="D33" t="s">
        <v>147</v>
      </c>
    </row>
    <row r="34" spans="1:4">
      <c r="A34" s="11">
        <v>2</v>
      </c>
      <c r="B34" t="s">
        <v>162</v>
      </c>
      <c r="C34" t="str">
        <f t="shared" si="0"/>
        <v>2407/2</v>
      </c>
      <c r="D34" t="s">
        <v>147</v>
      </c>
    </row>
    <row r="35" spans="1:4">
      <c r="A35" s="11">
        <v>2</v>
      </c>
      <c r="B35" t="s">
        <v>163</v>
      </c>
      <c r="C35" t="str">
        <f t="shared" si="0"/>
        <v>2408/1</v>
      </c>
      <c r="D35" t="s">
        <v>147</v>
      </c>
    </row>
    <row r="36" spans="1:4">
      <c r="A36" s="11">
        <v>2</v>
      </c>
      <c r="B36" t="s">
        <v>164</v>
      </c>
      <c r="C36" t="str">
        <f t="shared" si="0"/>
        <v>2408/2</v>
      </c>
      <c r="D36" t="s">
        <v>147</v>
      </c>
    </row>
    <row r="37" spans="1:4">
      <c r="A37" s="11">
        <v>2</v>
      </c>
      <c r="B37" t="s">
        <v>165</v>
      </c>
      <c r="C37" t="str">
        <f t="shared" si="0"/>
        <v>2413/1</v>
      </c>
      <c r="D37" t="s">
        <v>147</v>
      </c>
    </row>
    <row r="38" spans="1:4">
      <c r="A38" s="11">
        <v>2</v>
      </c>
      <c r="B38" t="s">
        <v>166</v>
      </c>
      <c r="C38" t="str">
        <f t="shared" si="0"/>
        <v>2413/2</v>
      </c>
      <c r="D38" t="s">
        <v>147</v>
      </c>
    </row>
    <row r="39" spans="1:4">
      <c r="A39" s="11">
        <v>2</v>
      </c>
      <c r="B39" t="s">
        <v>167</v>
      </c>
      <c r="C39" t="str">
        <f t="shared" si="0"/>
        <v>2414/1</v>
      </c>
      <c r="D39" t="s">
        <v>147</v>
      </c>
    </row>
    <row r="40" spans="1:4">
      <c r="A40" s="11">
        <v>2</v>
      </c>
      <c r="B40" t="s">
        <v>168</v>
      </c>
      <c r="C40" t="str">
        <f t="shared" si="0"/>
        <v>2414/2</v>
      </c>
      <c r="D40" t="s">
        <v>147</v>
      </c>
    </row>
    <row r="41" spans="1:4">
      <c r="A41" s="11">
        <v>2</v>
      </c>
      <c r="B41" t="s">
        <v>148</v>
      </c>
      <c r="C41" t="str">
        <f t="shared" si="0"/>
        <v>2208/1</v>
      </c>
      <c r="D41" t="s">
        <v>147</v>
      </c>
    </row>
    <row r="42" spans="1:4">
      <c r="A42" s="11">
        <v>2</v>
      </c>
      <c r="B42" t="s">
        <v>149</v>
      </c>
      <c r="C42" t="str">
        <f t="shared" si="0"/>
        <v>2208/2</v>
      </c>
      <c r="D42" t="s">
        <v>147</v>
      </c>
    </row>
    <row r="43" spans="1:4">
      <c r="A43" s="11">
        <v>2</v>
      </c>
      <c r="B43" t="s">
        <v>202</v>
      </c>
      <c r="C43" t="str">
        <f t="shared" si="0"/>
        <v>2208/3</v>
      </c>
      <c r="D43" t="s">
        <v>147</v>
      </c>
    </row>
    <row r="44" spans="1:4">
      <c r="A44" s="11">
        <v>2</v>
      </c>
      <c r="B44" t="s">
        <v>203</v>
      </c>
      <c r="C44" t="str">
        <f t="shared" si="0"/>
        <v>2208/4</v>
      </c>
      <c r="D44" t="s">
        <v>147</v>
      </c>
    </row>
    <row r="45" spans="1:4" s="107" customFormat="1">
      <c r="A45" s="106">
        <v>1</v>
      </c>
      <c r="B45" s="107" t="s">
        <v>179</v>
      </c>
      <c r="C45" s="107" t="str">
        <f>A45&amp;B45</f>
        <v>1302/1</v>
      </c>
      <c r="D45" s="107" t="s">
        <v>147</v>
      </c>
    </row>
    <row r="46" spans="1:4">
      <c r="A46" s="106">
        <v>1</v>
      </c>
      <c r="B46" s="107" t="s">
        <v>180</v>
      </c>
      <c r="C46" s="107" t="str">
        <f t="shared" si="0"/>
        <v>1302/2</v>
      </c>
      <c r="D46" s="107" t="s">
        <v>147</v>
      </c>
    </row>
    <row r="47" spans="1:4">
      <c r="A47" s="106">
        <v>1</v>
      </c>
      <c r="B47" s="107" t="s">
        <v>181</v>
      </c>
      <c r="C47" s="107" t="str">
        <f t="shared" si="0"/>
        <v>1304/1</v>
      </c>
      <c r="D47" s="107" t="s">
        <v>147</v>
      </c>
    </row>
    <row r="48" spans="1:4">
      <c r="A48" s="106">
        <v>1</v>
      </c>
      <c r="B48" s="107" t="s">
        <v>182</v>
      </c>
      <c r="C48" s="107" t="str">
        <f t="shared" si="0"/>
        <v>1304/2</v>
      </c>
      <c r="D48" s="107" t="s">
        <v>147</v>
      </c>
    </row>
    <row r="49" spans="1:4">
      <c r="A49" s="106">
        <v>1</v>
      </c>
      <c r="B49" s="107">
        <v>305</v>
      </c>
      <c r="C49" s="107" t="str">
        <f t="shared" si="0"/>
        <v>1305</v>
      </c>
      <c r="D49" s="107" t="s">
        <v>147</v>
      </c>
    </row>
    <row r="50" spans="1:4">
      <c r="A50" s="106">
        <v>1</v>
      </c>
      <c r="B50" s="107" t="s">
        <v>154</v>
      </c>
      <c r="C50" s="107" t="str">
        <f t="shared" si="0"/>
        <v>1307/1</v>
      </c>
      <c r="D50" s="107" t="s">
        <v>147</v>
      </c>
    </row>
    <row r="51" spans="1:4">
      <c r="A51" s="106">
        <v>1</v>
      </c>
      <c r="B51" s="107" t="s">
        <v>155</v>
      </c>
      <c r="C51" s="107" t="str">
        <f t="shared" si="0"/>
        <v>1307/2</v>
      </c>
      <c r="D51" s="107" t="s">
        <v>147</v>
      </c>
    </row>
    <row r="52" spans="1:4">
      <c r="A52" s="106">
        <v>1</v>
      </c>
      <c r="B52" s="107">
        <v>308</v>
      </c>
      <c r="C52" s="107" t="str">
        <f t="shared" si="0"/>
        <v>1308</v>
      </c>
      <c r="D52" s="107" t="s">
        <v>147</v>
      </c>
    </row>
    <row r="53" spans="1:4">
      <c r="A53" s="106">
        <v>1</v>
      </c>
      <c r="B53" s="107" t="s">
        <v>183</v>
      </c>
      <c r="C53" s="107" t="str">
        <f t="shared" si="0"/>
        <v>1310/1</v>
      </c>
      <c r="D53" s="107" t="s">
        <v>147</v>
      </c>
    </row>
    <row r="54" spans="1:4">
      <c r="A54" s="106">
        <v>1</v>
      </c>
      <c r="B54" s="107" t="s">
        <v>184</v>
      </c>
      <c r="C54" s="107" t="str">
        <f t="shared" ref="C54:C91" si="2">A54&amp;B54</f>
        <v>1310/2</v>
      </c>
      <c r="D54" s="107" t="s">
        <v>147</v>
      </c>
    </row>
    <row r="55" spans="1:4">
      <c r="A55" s="106">
        <v>1</v>
      </c>
      <c r="B55" s="107" t="s">
        <v>185</v>
      </c>
      <c r="C55" s="107" t="str">
        <f t="shared" si="2"/>
        <v>1510/1</v>
      </c>
      <c r="D55" s="107" t="s">
        <v>147</v>
      </c>
    </row>
    <row r="56" spans="1:4">
      <c r="A56" s="106">
        <v>1</v>
      </c>
      <c r="B56" s="107" t="s">
        <v>186</v>
      </c>
      <c r="C56" s="107" t="str">
        <f t="shared" si="2"/>
        <v>1510/2</v>
      </c>
      <c r="D56" s="107" t="s">
        <v>147</v>
      </c>
    </row>
    <row r="57" spans="1:4">
      <c r="A57" s="106">
        <v>1</v>
      </c>
      <c r="B57" s="107" t="s">
        <v>187</v>
      </c>
      <c r="C57" s="107" t="str">
        <f t="shared" si="2"/>
        <v>1510/3</v>
      </c>
      <c r="D57" s="107" t="s">
        <v>147</v>
      </c>
    </row>
    <row r="58" spans="1:4">
      <c r="A58" s="106">
        <v>1</v>
      </c>
      <c r="B58" s="107">
        <v>612</v>
      </c>
      <c r="C58" s="107" t="str">
        <f t="shared" si="2"/>
        <v>1612</v>
      </c>
      <c r="D58" s="107" t="s">
        <v>147</v>
      </c>
    </row>
    <row r="59" spans="1:4">
      <c r="A59" s="106">
        <v>1</v>
      </c>
      <c r="B59" s="107">
        <v>801</v>
      </c>
      <c r="C59" s="107" t="str">
        <f t="shared" si="2"/>
        <v>1801</v>
      </c>
      <c r="D59" s="107" t="s">
        <v>147</v>
      </c>
    </row>
    <row r="60" spans="1:4">
      <c r="A60" s="106">
        <v>1</v>
      </c>
      <c r="B60" s="107">
        <v>802</v>
      </c>
      <c r="C60" s="107" t="str">
        <f t="shared" si="2"/>
        <v>1802</v>
      </c>
      <c r="D60" s="107" t="s">
        <v>147</v>
      </c>
    </row>
    <row r="61" spans="1:4">
      <c r="A61" s="106">
        <v>1</v>
      </c>
      <c r="B61" s="107">
        <v>803</v>
      </c>
      <c r="C61" s="107" t="str">
        <f t="shared" si="2"/>
        <v>1803</v>
      </c>
      <c r="D61" s="107" t="s">
        <v>147</v>
      </c>
    </row>
    <row r="62" spans="1:4">
      <c r="A62" s="106">
        <v>1</v>
      </c>
      <c r="B62" s="107">
        <v>805</v>
      </c>
      <c r="C62" s="107" t="str">
        <f t="shared" si="2"/>
        <v>1805</v>
      </c>
      <c r="D62" s="107" t="s">
        <v>147</v>
      </c>
    </row>
    <row r="63" spans="1:4">
      <c r="A63" s="106">
        <v>1</v>
      </c>
      <c r="B63" s="107">
        <v>806</v>
      </c>
      <c r="C63" s="107" t="str">
        <f t="shared" si="2"/>
        <v>1806</v>
      </c>
      <c r="D63" s="107" t="s">
        <v>147</v>
      </c>
    </row>
    <row r="64" spans="1:4">
      <c r="A64" s="106">
        <v>1</v>
      </c>
      <c r="B64" s="107">
        <v>807</v>
      </c>
      <c r="C64" s="107" t="str">
        <f t="shared" si="2"/>
        <v>1807</v>
      </c>
      <c r="D64" s="107" t="s">
        <v>147</v>
      </c>
    </row>
    <row r="65" spans="1:4">
      <c r="A65" s="106">
        <v>1</v>
      </c>
      <c r="B65" s="107" t="s">
        <v>193</v>
      </c>
      <c r="C65" s="107" t="str">
        <f t="shared" si="2"/>
        <v>1613/1</v>
      </c>
      <c r="D65" s="107" t="s">
        <v>147</v>
      </c>
    </row>
    <row r="66" spans="1:4">
      <c r="A66" s="106">
        <v>1</v>
      </c>
      <c r="B66" s="107" t="s">
        <v>194</v>
      </c>
      <c r="C66" s="107" t="str">
        <f t="shared" si="2"/>
        <v>1613/2</v>
      </c>
      <c r="D66" s="107" t="s">
        <v>147</v>
      </c>
    </row>
    <row r="67" spans="1:4">
      <c r="A67" s="106">
        <v>1</v>
      </c>
      <c r="B67" s="107" t="s">
        <v>195</v>
      </c>
      <c r="C67" s="107" t="str">
        <f t="shared" si="2"/>
        <v>1613/3</v>
      </c>
      <c r="D67" s="107" t="s">
        <v>147</v>
      </c>
    </row>
    <row r="68" spans="1:4">
      <c r="A68" s="106">
        <v>1</v>
      </c>
      <c r="B68" s="107" t="s">
        <v>196</v>
      </c>
      <c r="C68" s="107" t="str">
        <f t="shared" si="2"/>
        <v>1613/4</v>
      </c>
      <c r="D68" s="107" t="s">
        <v>147</v>
      </c>
    </row>
    <row r="69" spans="1:4">
      <c r="A69" s="106">
        <v>1</v>
      </c>
      <c r="B69" s="107" t="s">
        <v>197</v>
      </c>
      <c r="C69" s="107" t="str">
        <f t="shared" si="2"/>
        <v>1613/5</v>
      </c>
      <c r="D69" s="107" t="s">
        <v>147</v>
      </c>
    </row>
    <row r="70" spans="1:4">
      <c r="A70" s="106">
        <v>1</v>
      </c>
      <c r="B70" s="107" t="s">
        <v>198</v>
      </c>
      <c r="C70" s="107" t="str">
        <f t="shared" si="2"/>
        <v>1613/6</v>
      </c>
      <c r="D70" s="107" t="s">
        <v>147</v>
      </c>
    </row>
    <row r="71" spans="1:4">
      <c r="A71" s="106">
        <v>1</v>
      </c>
      <c r="B71" s="107" t="s">
        <v>199</v>
      </c>
      <c r="C71" s="107" t="str">
        <f t="shared" si="2"/>
        <v>1613/7</v>
      </c>
      <c r="D71" s="107" t="s">
        <v>147</v>
      </c>
    </row>
    <row r="72" spans="1:4">
      <c r="A72" s="110">
        <v>3</v>
      </c>
      <c r="B72" s="107" t="s">
        <v>204</v>
      </c>
      <c r="C72" s="107" t="str">
        <f t="shared" si="2"/>
        <v>3133/1-A</v>
      </c>
      <c r="D72" s="107" t="s">
        <v>147</v>
      </c>
    </row>
    <row r="73" spans="1:4">
      <c r="A73" s="110">
        <v>3</v>
      </c>
      <c r="B73" s="107" t="s">
        <v>205</v>
      </c>
      <c r="C73" s="107" t="str">
        <f t="shared" si="2"/>
        <v>3133/2-A</v>
      </c>
      <c r="D73" s="107" t="s">
        <v>147</v>
      </c>
    </row>
    <row r="74" spans="1:4">
      <c r="A74" s="110">
        <v>3</v>
      </c>
      <c r="B74" s="107" t="s">
        <v>235</v>
      </c>
      <c r="C74" s="107" t="str">
        <f t="shared" ref="C74" si="3">A74&amp;B74</f>
        <v>3131-A</v>
      </c>
      <c r="D74" s="107" t="s">
        <v>147</v>
      </c>
    </row>
    <row r="75" spans="1:4">
      <c r="A75" s="110">
        <v>3</v>
      </c>
      <c r="B75" s="107" t="s">
        <v>206</v>
      </c>
      <c r="C75" s="107" t="str">
        <f t="shared" si="2"/>
        <v>3109-B</v>
      </c>
      <c r="D75" s="107" t="s">
        <v>147</v>
      </c>
    </row>
    <row r="76" spans="1:4">
      <c r="A76" s="110">
        <v>3</v>
      </c>
      <c r="B76" s="107" t="s">
        <v>207</v>
      </c>
      <c r="C76" s="107" t="str">
        <f t="shared" si="2"/>
        <v>3110-B</v>
      </c>
      <c r="D76" s="107" t="s">
        <v>147</v>
      </c>
    </row>
    <row r="77" spans="1:4">
      <c r="A77" s="110">
        <v>3</v>
      </c>
      <c r="B77" s="107" t="s">
        <v>208</v>
      </c>
      <c r="C77" s="107" t="str">
        <f t="shared" si="2"/>
        <v>3201-C</v>
      </c>
      <c r="D77" s="107" t="s">
        <v>147</v>
      </c>
    </row>
    <row r="78" spans="1:4">
      <c r="A78" s="110">
        <v>3</v>
      </c>
      <c r="B78" s="107" t="s">
        <v>236</v>
      </c>
      <c r="C78" s="107" t="str">
        <f t="shared" si="2"/>
        <v>3501/1-C</v>
      </c>
      <c r="D78" s="107" t="s">
        <v>147</v>
      </c>
    </row>
    <row r="79" spans="1:4">
      <c r="A79" s="110">
        <v>3</v>
      </c>
      <c r="B79" s="107" t="s">
        <v>237</v>
      </c>
      <c r="C79" s="107" t="str">
        <f t="shared" ref="C79" si="4">A79&amp;B79</f>
        <v>3501/2-C</v>
      </c>
      <c r="D79" s="107" t="s">
        <v>147</v>
      </c>
    </row>
    <row r="80" spans="1:4">
      <c r="A80" s="110">
        <v>3</v>
      </c>
      <c r="B80" t="s">
        <v>209</v>
      </c>
      <c r="C80" s="107" t="str">
        <f t="shared" si="2"/>
        <v>3504/1-C</v>
      </c>
      <c r="D80" s="107" t="s">
        <v>147</v>
      </c>
    </row>
    <row r="81" spans="1:4">
      <c r="A81" s="110">
        <v>3</v>
      </c>
      <c r="B81" t="s">
        <v>210</v>
      </c>
      <c r="C81" s="107" t="str">
        <f t="shared" si="2"/>
        <v>3504/2-C</v>
      </c>
      <c r="D81" s="107" t="s">
        <v>147</v>
      </c>
    </row>
    <row r="82" spans="1:4">
      <c r="A82" s="110">
        <v>3</v>
      </c>
      <c r="B82" t="s">
        <v>211</v>
      </c>
      <c r="C82" s="107" t="str">
        <f t="shared" si="2"/>
        <v>3504/3-C</v>
      </c>
      <c r="D82" s="107" t="s">
        <v>147</v>
      </c>
    </row>
    <row r="83" spans="1:4">
      <c r="A83" s="110">
        <v>3</v>
      </c>
      <c r="B83" t="s">
        <v>212</v>
      </c>
      <c r="C83" s="107" t="str">
        <f t="shared" si="2"/>
        <v>3504/4-C</v>
      </c>
      <c r="D83" s="107" t="s">
        <v>147</v>
      </c>
    </row>
    <row r="84" spans="1:4">
      <c r="A84" s="110">
        <v>3</v>
      </c>
      <c r="B84" t="s">
        <v>213</v>
      </c>
      <c r="C84" s="107" t="str">
        <f t="shared" si="2"/>
        <v>3301/1-D</v>
      </c>
      <c r="D84" s="107" t="s">
        <v>147</v>
      </c>
    </row>
    <row r="85" spans="1:4">
      <c r="A85" s="110">
        <v>3</v>
      </c>
      <c r="B85" t="s">
        <v>214</v>
      </c>
      <c r="C85" s="107" t="str">
        <f t="shared" si="2"/>
        <v>3301/2-D</v>
      </c>
      <c r="D85" s="107" t="s">
        <v>147</v>
      </c>
    </row>
    <row r="86" spans="1:4">
      <c r="A86" s="110">
        <v>3</v>
      </c>
      <c r="B86" t="s">
        <v>215</v>
      </c>
      <c r="C86" s="107" t="str">
        <f t="shared" si="2"/>
        <v>3304/1-D</v>
      </c>
      <c r="D86" s="107" t="s">
        <v>147</v>
      </c>
    </row>
    <row r="87" spans="1:4">
      <c r="A87" s="110">
        <v>3</v>
      </c>
      <c r="B87" t="s">
        <v>216</v>
      </c>
      <c r="C87" s="107" t="str">
        <f t="shared" si="2"/>
        <v>3304/2-D</v>
      </c>
      <c r="D87" s="107" t="s">
        <v>147</v>
      </c>
    </row>
    <row r="88" spans="1:4">
      <c r="A88" s="110">
        <v>3</v>
      </c>
      <c r="B88" t="s">
        <v>217</v>
      </c>
      <c r="C88" s="107" t="str">
        <f t="shared" si="2"/>
        <v>3404/1-D</v>
      </c>
      <c r="D88" s="107" t="s">
        <v>147</v>
      </c>
    </row>
    <row r="89" spans="1:4">
      <c r="A89" s="110">
        <v>3</v>
      </c>
      <c r="B89" t="s">
        <v>218</v>
      </c>
      <c r="C89" s="107" t="str">
        <f t="shared" si="2"/>
        <v>3404/2-D</v>
      </c>
      <c r="D89" s="107" t="s">
        <v>147</v>
      </c>
    </row>
    <row r="90" spans="1:4">
      <c r="A90" s="110">
        <v>3</v>
      </c>
      <c r="B90" t="s">
        <v>219</v>
      </c>
      <c r="C90" s="107" t="str">
        <f t="shared" si="2"/>
        <v>3101/1-E</v>
      </c>
      <c r="D90" s="107" t="s">
        <v>147</v>
      </c>
    </row>
    <row r="91" spans="1:4">
      <c r="A91" s="110">
        <v>3</v>
      </c>
      <c r="B91" t="s">
        <v>220</v>
      </c>
      <c r="C91" s="107" t="str">
        <f t="shared" si="2"/>
        <v>3101/2-E</v>
      </c>
      <c r="D91" s="107" t="s">
        <v>147</v>
      </c>
    </row>
    <row r="92" spans="1:4">
      <c r="A92" s="110">
        <v>3</v>
      </c>
      <c r="B92" t="s">
        <v>221</v>
      </c>
      <c r="C92" s="107" t="str">
        <f t="shared" ref="C92:C101" si="5">A92&amp;B92</f>
        <v>3204-E</v>
      </c>
      <c r="D92" s="107" t="s">
        <v>147</v>
      </c>
    </row>
    <row r="93" spans="1:4">
      <c r="A93" s="110">
        <v>3</v>
      </c>
      <c r="B93" t="s">
        <v>222</v>
      </c>
      <c r="C93" s="107" t="str">
        <f t="shared" si="5"/>
        <v>3205-E</v>
      </c>
      <c r="D93" s="107" t="s">
        <v>147</v>
      </c>
    </row>
    <row r="94" spans="1:4">
      <c r="A94" s="110">
        <v>3</v>
      </c>
      <c r="B94" t="s">
        <v>223</v>
      </c>
      <c r="C94" s="107" t="str">
        <f t="shared" si="5"/>
        <v>3301/1-E</v>
      </c>
      <c r="D94" s="107" t="s">
        <v>147</v>
      </c>
    </row>
    <row r="95" spans="1:4">
      <c r="A95" s="110">
        <v>3</v>
      </c>
      <c r="B95" t="s">
        <v>224</v>
      </c>
      <c r="C95" s="107" t="str">
        <f t="shared" si="5"/>
        <v>3301/2-E</v>
      </c>
      <c r="D95" s="107" t="s">
        <v>147</v>
      </c>
    </row>
    <row r="96" spans="1:4">
      <c r="A96" s="110">
        <v>3</v>
      </c>
      <c r="B96" t="s">
        <v>225</v>
      </c>
      <c r="C96" s="107" t="str">
        <f t="shared" si="5"/>
        <v>3304/1-E</v>
      </c>
      <c r="D96" s="107" t="s">
        <v>147</v>
      </c>
    </row>
    <row r="97" spans="1:4">
      <c r="A97" s="110">
        <v>3</v>
      </c>
      <c r="B97" t="s">
        <v>226</v>
      </c>
      <c r="C97" s="107" t="str">
        <f t="shared" si="5"/>
        <v>3304/2-E</v>
      </c>
      <c r="D97" s="107" t="s">
        <v>147</v>
      </c>
    </row>
    <row r="98" spans="1:4">
      <c r="A98" s="110">
        <v>3</v>
      </c>
      <c r="B98" t="s">
        <v>227</v>
      </c>
      <c r="C98" s="107" t="str">
        <f t="shared" si="5"/>
        <v>3401-E</v>
      </c>
      <c r="D98" s="107" t="s">
        <v>147</v>
      </c>
    </row>
    <row r="99" spans="1:4">
      <c r="A99" s="110">
        <v>3</v>
      </c>
      <c r="B99" t="s">
        <v>228</v>
      </c>
      <c r="C99" s="107" t="str">
        <f t="shared" si="5"/>
        <v>3402-E</v>
      </c>
      <c r="D99" s="107" t="s">
        <v>147</v>
      </c>
    </row>
    <row r="100" spans="1:4">
      <c r="A100" s="110">
        <v>3</v>
      </c>
      <c r="B100" t="s">
        <v>229</v>
      </c>
      <c r="C100" s="107" t="str">
        <f t="shared" si="5"/>
        <v>3404-E</v>
      </c>
      <c r="D100" s="107" t="s">
        <v>147</v>
      </c>
    </row>
    <row r="101" spans="1:4">
      <c r="A101" s="110">
        <v>3</v>
      </c>
      <c r="B101" t="s">
        <v>230</v>
      </c>
      <c r="C101" s="107" t="str">
        <f t="shared" si="5"/>
        <v>3405-E</v>
      </c>
      <c r="D101" s="107" t="s">
        <v>147</v>
      </c>
    </row>
    <row r="102" spans="1:4">
      <c r="A102" s="110">
        <v>3</v>
      </c>
      <c r="B102" t="s">
        <v>231</v>
      </c>
      <c r="C102" s="107" t="str">
        <f t="shared" ref="C102:C104" si="6">A102&amp;B102</f>
        <v>3501/1-E</v>
      </c>
      <c r="D102" s="107" t="s">
        <v>147</v>
      </c>
    </row>
    <row r="103" spans="1:4">
      <c r="A103" s="110">
        <v>3</v>
      </c>
      <c r="B103" t="s">
        <v>232</v>
      </c>
      <c r="C103" s="107" t="str">
        <f t="shared" si="6"/>
        <v>3501/2-E</v>
      </c>
      <c r="D103" s="107" t="s">
        <v>147</v>
      </c>
    </row>
    <row r="104" spans="1:4">
      <c r="A104" s="110">
        <v>3</v>
      </c>
      <c r="B104" t="s">
        <v>233</v>
      </c>
      <c r="C104" s="107" t="str">
        <f t="shared" si="6"/>
        <v>3504/1-E</v>
      </c>
      <c r="D104" s="107" t="s">
        <v>147</v>
      </c>
    </row>
    <row r="105" spans="1:4">
      <c r="A105" s="110">
        <v>3</v>
      </c>
      <c r="B105" t="s">
        <v>234</v>
      </c>
      <c r="C105" s="107" t="str">
        <f t="shared" ref="C105:C115" si="7">A105&amp;B105</f>
        <v>3504/2-E</v>
      </c>
      <c r="D105" s="107" t="s">
        <v>147</v>
      </c>
    </row>
    <row r="106" spans="1:4">
      <c r="A106" s="108">
        <v>4</v>
      </c>
      <c r="B106" s="107">
        <v>401</v>
      </c>
      <c r="C106" s="107" t="str">
        <f t="shared" si="7"/>
        <v>4401</v>
      </c>
      <c r="D106" s="107" t="s">
        <v>147</v>
      </c>
    </row>
    <row r="107" spans="1:4">
      <c r="A107" s="108">
        <v>4</v>
      </c>
      <c r="B107" s="107">
        <v>403</v>
      </c>
      <c r="C107" s="107" t="str">
        <f t="shared" si="7"/>
        <v>4403</v>
      </c>
      <c r="D107" s="107" t="s">
        <v>147</v>
      </c>
    </row>
    <row r="108" spans="1:4">
      <c r="A108" s="108">
        <v>4</v>
      </c>
      <c r="B108" s="107">
        <v>404</v>
      </c>
      <c r="C108" s="107" t="str">
        <f t="shared" si="7"/>
        <v>4404</v>
      </c>
      <c r="D108" s="107" t="s">
        <v>147</v>
      </c>
    </row>
    <row r="109" spans="1:4">
      <c r="A109" s="108">
        <v>4</v>
      </c>
      <c r="B109" s="107">
        <v>501</v>
      </c>
      <c r="C109" s="107" t="str">
        <f t="shared" si="7"/>
        <v>4501</v>
      </c>
      <c r="D109" s="107" t="s">
        <v>147</v>
      </c>
    </row>
    <row r="110" spans="1:4">
      <c r="A110" s="108">
        <v>4</v>
      </c>
      <c r="B110" s="107">
        <v>502</v>
      </c>
      <c r="C110" s="107" t="str">
        <f t="shared" si="7"/>
        <v>4502</v>
      </c>
      <c r="D110" s="107" t="s">
        <v>147</v>
      </c>
    </row>
    <row r="111" spans="1:4">
      <c r="A111" s="108">
        <v>4</v>
      </c>
      <c r="B111" s="107">
        <v>503</v>
      </c>
      <c r="C111" s="107" t="str">
        <f t="shared" si="7"/>
        <v>4503</v>
      </c>
      <c r="D111" s="107" t="s">
        <v>147</v>
      </c>
    </row>
    <row r="112" spans="1:4">
      <c r="A112" s="108">
        <v>4</v>
      </c>
      <c r="B112">
        <v>504</v>
      </c>
      <c r="C112" s="107" t="str">
        <f t="shared" si="7"/>
        <v>4504</v>
      </c>
      <c r="D112" s="107" t="s">
        <v>147</v>
      </c>
    </row>
    <row r="113" spans="1:4">
      <c r="A113" s="108">
        <v>4</v>
      </c>
      <c r="B113">
        <v>601</v>
      </c>
      <c r="C113" s="107" t="str">
        <f t="shared" si="7"/>
        <v>4601</v>
      </c>
      <c r="D113" s="107" t="s">
        <v>147</v>
      </c>
    </row>
    <row r="114" spans="1:4">
      <c r="A114" s="108">
        <v>4</v>
      </c>
      <c r="B114">
        <v>602</v>
      </c>
      <c r="C114" s="107" t="str">
        <f t="shared" si="7"/>
        <v>4602</v>
      </c>
      <c r="D114" s="107" t="s">
        <v>147</v>
      </c>
    </row>
    <row r="115" spans="1:4">
      <c r="A115" s="108">
        <v>4</v>
      </c>
      <c r="B115">
        <v>603</v>
      </c>
      <c r="C115" s="107" t="str">
        <f t="shared" si="7"/>
        <v>4603</v>
      </c>
      <c r="D115" s="107" t="s">
        <v>147</v>
      </c>
    </row>
    <row r="116" spans="1:4">
      <c r="A116" s="109">
        <v>5</v>
      </c>
      <c r="B116" s="107">
        <v>201</v>
      </c>
      <c r="C116" s="107" t="str">
        <f t="shared" ref="C116:C133" si="8">A116&amp;B116</f>
        <v>5201</v>
      </c>
      <c r="D116" s="107" t="s">
        <v>147</v>
      </c>
    </row>
    <row r="117" spans="1:4">
      <c r="A117" s="109">
        <v>5</v>
      </c>
      <c r="B117" s="107">
        <v>202</v>
      </c>
      <c r="C117" s="107" t="str">
        <f t="shared" si="8"/>
        <v>5202</v>
      </c>
      <c r="D117" s="107" t="s">
        <v>147</v>
      </c>
    </row>
    <row r="118" spans="1:4">
      <c r="A118" s="109">
        <v>5</v>
      </c>
      <c r="B118" s="107">
        <v>203</v>
      </c>
      <c r="C118" s="107" t="str">
        <f t="shared" si="8"/>
        <v>5203</v>
      </c>
      <c r="D118" s="107" t="s">
        <v>147</v>
      </c>
    </row>
    <row r="119" spans="1:4">
      <c r="A119" s="109">
        <v>5</v>
      </c>
      <c r="B119" s="107">
        <v>204</v>
      </c>
      <c r="C119" s="107" t="str">
        <f t="shared" si="8"/>
        <v>5204</v>
      </c>
      <c r="D119" s="107" t="s">
        <v>147</v>
      </c>
    </row>
    <row r="120" spans="1:4">
      <c r="A120" s="109">
        <v>5</v>
      </c>
      <c r="B120" s="107">
        <v>205</v>
      </c>
      <c r="C120" s="107" t="str">
        <f t="shared" si="8"/>
        <v>5205</v>
      </c>
      <c r="D120" s="107" t="s">
        <v>147</v>
      </c>
    </row>
    <row r="121" spans="1:4">
      <c r="A121" s="109">
        <v>5</v>
      </c>
      <c r="B121" s="107">
        <v>206</v>
      </c>
      <c r="C121" s="107" t="str">
        <f t="shared" si="8"/>
        <v>5206</v>
      </c>
      <c r="D121" s="107" t="s">
        <v>147</v>
      </c>
    </row>
    <row r="122" spans="1:4">
      <c r="A122" s="109">
        <v>5</v>
      </c>
      <c r="B122">
        <v>301</v>
      </c>
      <c r="C122" s="107" t="str">
        <f t="shared" si="8"/>
        <v>5301</v>
      </c>
      <c r="D122" s="107" t="s">
        <v>147</v>
      </c>
    </row>
    <row r="123" spans="1:4">
      <c r="A123" s="109">
        <v>5</v>
      </c>
      <c r="B123">
        <v>302</v>
      </c>
      <c r="C123" s="107" t="str">
        <f t="shared" si="8"/>
        <v>5302</v>
      </c>
      <c r="D123" s="107" t="s">
        <v>147</v>
      </c>
    </row>
    <row r="124" spans="1:4">
      <c r="A124" s="109">
        <v>5</v>
      </c>
      <c r="B124">
        <v>303</v>
      </c>
      <c r="C124" s="107" t="str">
        <f t="shared" si="8"/>
        <v>5303</v>
      </c>
      <c r="D124" s="107" t="s">
        <v>147</v>
      </c>
    </row>
    <row r="125" spans="1:4">
      <c r="A125" s="109">
        <v>5</v>
      </c>
      <c r="B125">
        <v>304</v>
      </c>
      <c r="C125" s="107" t="str">
        <f t="shared" si="8"/>
        <v>5304</v>
      </c>
      <c r="D125" s="107" t="s">
        <v>147</v>
      </c>
    </row>
    <row r="126" spans="1:4">
      <c r="A126" s="109">
        <v>5</v>
      </c>
      <c r="B126">
        <v>305</v>
      </c>
      <c r="C126" s="107" t="str">
        <f t="shared" si="8"/>
        <v>5305</v>
      </c>
      <c r="D126" s="107" t="s">
        <v>147</v>
      </c>
    </row>
    <row r="127" spans="1:4">
      <c r="A127" s="109">
        <v>5</v>
      </c>
      <c r="B127">
        <v>306</v>
      </c>
      <c r="C127" s="107" t="str">
        <f t="shared" si="8"/>
        <v>5306</v>
      </c>
      <c r="D127" s="107" t="s">
        <v>147</v>
      </c>
    </row>
    <row r="128" spans="1:4">
      <c r="A128" s="109">
        <v>5</v>
      </c>
      <c r="B128">
        <v>404</v>
      </c>
      <c r="C128" s="107" t="str">
        <f t="shared" si="8"/>
        <v>5404</v>
      </c>
      <c r="D128" s="107" t="s">
        <v>147</v>
      </c>
    </row>
    <row r="129" spans="1:4">
      <c r="A129" s="109">
        <v>5</v>
      </c>
      <c r="B129">
        <v>405</v>
      </c>
      <c r="C129" s="107" t="str">
        <f t="shared" si="8"/>
        <v>5405</v>
      </c>
      <c r="D129" s="107" t="s">
        <v>147</v>
      </c>
    </row>
    <row r="130" spans="1:4">
      <c r="A130" s="109">
        <v>5</v>
      </c>
      <c r="B130">
        <v>406</v>
      </c>
      <c r="C130" s="107" t="str">
        <f t="shared" si="8"/>
        <v>5406</v>
      </c>
      <c r="D130" s="107" t="s">
        <v>147</v>
      </c>
    </row>
    <row r="131" spans="1:4">
      <c r="A131" s="109">
        <v>5</v>
      </c>
      <c r="B131">
        <v>504</v>
      </c>
      <c r="C131" s="107" t="str">
        <f t="shared" si="8"/>
        <v>5504</v>
      </c>
      <c r="D131" s="107" t="s">
        <v>147</v>
      </c>
    </row>
    <row r="132" spans="1:4">
      <c r="A132" s="109">
        <v>5</v>
      </c>
      <c r="B132">
        <v>505</v>
      </c>
      <c r="C132" s="107" t="str">
        <f t="shared" si="8"/>
        <v>5505</v>
      </c>
      <c r="D132" s="107" t="s">
        <v>147</v>
      </c>
    </row>
    <row r="133" spans="1:4">
      <c r="A133" s="109">
        <v>5</v>
      </c>
      <c r="B133">
        <v>506</v>
      </c>
      <c r="C133" s="107" t="str">
        <f t="shared" si="8"/>
        <v>5506</v>
      </c>
      <c r="D133" s="107" t="s">
        <v>147</v>
      </c>
    </row>
    <row r="134" spans="1:4">
      <c r="A134" s="109">
        <v>5</v>
      </c>
      <c r="B134">
        <v>601</v>
      </c>
      <c r="C134" s="107" t="str">
        <f t="shared" ref="C134:C145" si="9">A134&amp;B134</f>
        <v>5601</v>
      </c>
      <c r="D134" s="107" t="s">
        <v>147</v>
      </c>
    </row>
    <row r="135" spans="1:4">
      <c r="A135" s="109">
        <v>5</v>
      </c>
      <c r="B135">
        <v>602</v>
      </c>
      <c r="C135" s="107" t="str">
        <f t="shared" si="9"/>
        <v>5602</v>
      </c>
      <c r="D135" s="107" t="s">
        <v>147</v>
      </c>
    </row>
    <row r="136" spans="1:4">
      <c r="A136" s="109">
        <v>5</v>
      </c>
      <c r="B136">
        <v>603</v>
      </c>
      <c r="C136" s="107" t="str">
        <f t="shared" si="9"/>
        <v>5603</v>
      </c>
      <c r="D136" s="107" t="s">
        <v>147</v>
      </c>
    </row>
    <row r="137" spans="1:4">
      <c r="A137" s="109">
        <v>5</v>
      </c>
      <c r="B137">
        <v>604</v>
      </c>
      <c r="C137" s="107" t="str">
        <f t="shared" si="9"/>
        <v>5604</v>
      </c>
      <c r="D137" s="107" t="s">
        <v>147</v>
      </c>
    </row>
    <row r="138" spans="1:4">
      <c r="A138" s="109">
        <v>5</v>
      </c>
      <c r="B138">
        <v>605</v>
      </c>
      <c r="C138" s="107" t="str">
        <f t="shared" si="9"/>
        <v>5605</v>
      </c>
      <c r="D138" s="107" t="s">
        <v>147</v>
      </c>
    </row>
    <row r="139" spans="1:4">
      <c r="A139" s="109">
        <v>5</v>
      </c>
      <c r="B139">
        <v>606</v>
      </c>
      <c r="C139" s="107" t="str">
        <f t="shared" si="9"/>
        <v>5606</v>
      </c>
      <c r="D139" s="107" t="s">
        <v>147</v>
      </c>
    </row>
    <row r="140" spans="1:4">
      <c r="A140" s="109">
        <v>5</v>
      </c>
      <c r="B140" t="s">
        <v>169</v>
      </c>
      <c r="C140" s="107" t="str">
        <f t="shared" si="9"/>
        <v>5401/1</v>
      </c>
      <c r="D140" s="107" t="s">
        <v>147</v>
      </c>
    </row>
    <row r="141" spans="1:4">
      <c r="A141" s="109">
        <v>5</v>
      </c>
      <c r="B141" t="s">
        <v>170</v>
      </c>
      <c r="C141" s="107" t="str">
        <f t="shared" si="9"/>
        <v>5401/2</v>
      </c>
      <c r="D141" s="107" t="s">
        <v>147</v>
      </c>
    </row>
    <row r="142" spans="1:4">
      <c r="A142" s="109">
        <v>5</v>
      </c>
      <c r="B142" t="s">
        <v>188</v>
      </c>
      <c r="C142" s="107" t="str">
        <f t="shared" ref="C142:C143" si="10">A142&amp;B142</f>
        <v>5401/3</v>
      </c>
      <c r="D142" s="107" t="s">
        <v>147</v>
      </c>
    </row>
    <row r="143" spans="1:4">
      <c r="A143" s="109">
        <v>5</v>
      </c>
      <c r="B143" t="s">
        <v>171</v>
      </c>
      <c r="C143" s="107" t="str">
        <f t="shared" si="10"/>
        <v>5501/1</v>
      </c>
      <c r="D143" s="107" t="s">
        <v>147</v>
      </c>
    </row>
    <row r="144" spans="1:4">
      <c r="A144" s="109">
        <v>5</v>
      </c>
      <c r="B144" t="s">
        <v>172</v>
      </c>
      <c r="C144" s="107" t="str">
        <f t="shared" ref="C144" si="11">A144&amp;B144</f>
        <v>5501/2</v>
      </c>
      <c r="D144" s="107" t="s">
        <v>147</v>
      </c>
    </row>
    <row r="145" spans="1:4">
      <c r="A145" s="109">
        <v>5</v>
      </c>
      <c r="B145" t="s">
        <v>189</v>
      </c>
      <c r="C145" s="107" t="str">
        <f t="shared" si="9"/>
        <v>5501/3</v>
      </c>
      <c r="D145" s="107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7.42578125" bestFit="1" customWidth="1"/>
    <col min="4" max="4" width="6.710937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31" t="s">
        <v>7</v>
      </c>
      <c r="C1" s="131"/>
      <c r="D1" s="132" t="s">
        <v>243</v>
      </c>
      <c r="E1" s="132"/>
      <c r="F1" s="132"/>
      <c r="G1" s="132"/>
      <c r="H1" s="132"/>
      <c r="I1" s="132"/>
      <c r="J1" s="132"/>
      <c r="K1" s="132"/>
      <c r="L1" s="132"/>
      <c r="M1" s="132"/>
      <c r="N1" s="92" t="s">
        <v>337</v>
      </c>
    </row>
    <row r="2" spans="1:17" s="1" customFormat="1">
      <c r="B2" s="131" t="s">
        <v>8</v>
      </c>
      <c r="C2" s="131"/>
      <c r="D2" s="2" t="s">
        <v>338</v>
      </c>
      <c r="E2" s="132" t="s">
        <v>339</v>
      </c>
      <c r="F2" s="132"/>
      <c r="G2" s="132"/>
      <c r="H2" s="132"/>
      <c r="I2" s="132"/>
      <c r="J2" s="132"/>
      <c r="K2" s="132"/>
      <c r="L2" s="132"/>
      <c r="M2" s="132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340</v>
      </c>
      <c r="C3" s="133" t="s">
        <v>341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3" t="s">
        <v>11</v>
      </c>
      <c r="O3" s="3" t="s">
        <v>10</v>
      </c>
      <c r="P3" s="3">
        <v>1</v>
      </c>
    </row>
    <row r="4" spans="1:17" s="5" customFormat="1" ht="18.75" customHeight="1">
      <c r="A4" s="134" t="s">
        <v>342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20" t="s">
        <v>0</v>
      </c>
      <c r="B6" s="119" t="s">
        <v>13</v>
      </c>
      <c r="C6" s="135" t="s">
        <v>3</v>
      </c>
      <c r="D6" s="136" t="s">
        <v>4</v>
      </c>
      <c r="E6" s="119" t="s">
        <v>18</v>
      </c>
      <c r="F6" s="119" t="s">
        <v>19</v>
      </c>
      <c r="G6" s="117" t="s">
        <v>241</v>
      </c>
      <c r="H6" s="137" t="s">
        <v>242</v>
      </c>
      <c r="I6" s="119" t="s">
        <v>14</v>
      </c>
      <c r="J6" s="121" t="s">
        <v>6</v>
      </c>
      <c r="K6" s="121"/>
      <c r="L6" s="121"/>
      <c r="M6" s="121"/>
      <c r="N6" s="122" t="s">
        <v>15</v>
      </c>
      <c r="O6" s="123"/>
      <c r="P6" s="124"/>
    </row>
    <row r="7" spans="1:17" ht="27" customHeight="1">
      <c r="A7" s="120"/>
      <c r="B7" s="120"/>
      <c r="C7" s="135"/>
      <c r="D7" s="136"/>
      <c r="E7" s="120"/>
      <c r="F7" s="120"/>
      <c r="G7" s="118"/>
      <c r="H7" s="138"/>
      <c r="I7" s="120"/>
      <c r="J7" s="7" t="s">
        <v>238</v>
      </c>
      <c r="K7" s="7" t="s">
        <v>239</v>
      </c>
      <c r="L7" s="111" t="s">
        <v>240</v>
      </c>
      <c r="M7" s="7" t="s">
        <v>17</v>
      </c>
      <c r="N7" s="125"/>
      <c r="O7" s="126"/>
      <c r="P7" s="127"/>
    </row>
    <row r="8" spans="1:17" ht="20.100000000000001" customHeight="1">
      <c r="A8" s="8">
        <v>1</v>
      </c>
      <c r="B8" s="12">
        <v>27211343064</v>
      </c>
      <c r="C8" s="112" t="s">
        <v>244</v>
      </c>
      <c r="D8" s="113" t="s">
        <v>245</v>
      </c>
      <c r="E8" s="13" t="s">
        <v>246</v>
      </c>
      <c r="F8" s="13" t="s">
        <v>334</v>
      </c>
      <c r="G8" s="9"/>
      <c r="H8" s="9"/>
      <c r="I8" s="10"/>
      <c r="J8" s="10"/>
      <c r="K8" s="10"/>
      <c r="L8" s="10"/>
      <c r="M8" s="10"/>
      <c r="N8" s="128" t="s">
        <v>343</v>
      </c>
      <c r="O8" s="129"/>
      <c r="P8" s="130"/>
      <c r="Q8" t="s">
        <v>344</v>
      </c>
    </row>
    <row r="9" spans="1:17" ht="20.100000000000001" customHeight="1">
      <c r="A9" s="8">
        <v>2</v>
      </c>
      <c r="B9" s="12">
        <v>27211348974</v>
      </c>
      <c r="C9" s="112" t="s">
        <v>247</v>
      </c>
      <c r="D9" s="113" t="s">
        <v>245</v>
      </c>
      <c r="E9" s="13" t="s">
        <v>246</v>
      </c>
      <c r="F9" s="13" t="s">
        <v>334</v>
      </c>
      <c r="G9" s="9"/>
      <c r="H9" s="9"/>
      <c r="I9" s="10"/>
      <c r="J9" s="10"/>
      <c r="K9" s="10"/>
      <c r="L9" s="10"/>
      <c r="M9" s="10"/>
      <c r="N9" s="114" t="s">
        <v>343</v>
      </c>
      <c r="O9" s="115"/>
      <c r="P9" s="116"/>
      <c r="Q9" t="s">
        <v>344</v>
      </c>
    </row>
    <row r="10" spans="1:17" ht="20.100000000000001" customHeight="1">
      <c r="A10" s="8">
        <v>3</v>
      </c>
      <c r="B10" s="12">
        <v>27211325120</v>
      </c>
      <c r="C10" s="112" t="s">
        <v>248</v>
      </c>
      <c r="D10" s="113" t="s">
        <v>249</v>
      </c>
      <c r="E10" s="13" t="s">
        <v>246</v>
      </c>
      <c r="F10" s="13" t="s">
        <v>334</v>
      </c>
      <c r="G10" s="9"/>
      <c r="H10" s="9"/>
      <c r="I10" s="10"/>
      <c r="J10" s="10"/>
      <c r="K10" s="10"/>
      <c r="L10" s="10"/>
      <c r="M10" s="10"/>
      <c r="N10" s="114" t="s">
        <v>343</v>
      </c>
      <c r="O10" s="115"/>
      <c r="P10" s="116"/>
      <c r="Q10" t="s">
        <v>344</v>
      </c>
    </row>
    <row r="11" spans="1:17" ht="20.100000000000001" customHeight="1">
      <c r="A11" s="8">
        <v>4</v>
      </c>
      <c r="B11" s="12">
        <v>27211301119</v>
      </c>
      <c r="C11" s="112" t="s">
        <v>250</v>
      </c>
      <c r="D11" s="113" t="s">
        <v>251</v>
      </c>
      <c r="E11" s="13" t="s">
        <v>246</v>
      </c>
      <c r="F11" s="13" t="s">
        <v>334</v>
      </c>
      <c r="G11" s="9"/>
      <c r="H11" s="9"/>
      <c r="I11" s="10"/>
      <c r="J11" s="10"/>
      <c r="K11" s="10"/>
      <c r="L11" s="10"/>
      <c r="M11" s="10"/>
      <c r="N11" s="114" t="s">
        <v>38</v>
      </c>
      <c r="O11" s="115"/>
      <c r="P11" s="116"/>
      <c r="Q11" t="s">
        <v>344</v>
      </c>
    </row>
    <row r="12" spans="1:17" ht="20.100000000000001" customHeight="1">
      <c r="A12" s="8">
        <v>5</v>
      </c>
      <c r="B12" s="12">
        <v>27211322121</v>
      </c>
      <c r="C12" s="112" t="s">
        <v>252</v>
      </c>
      <c r="D12" s="113" t="s">
        <v>251</v>
      </c>
      <c r="E12" s="13" t="s">
        <v>246</v>
      </c>
      <c r="F12" s="13" t="s">
        <v>334</v>
      </c>
      <c r="G12" s="9"/>
      <c r="H12" s="9"/>
      <c r="I12" s="10"/>
      <c r="J12" s="10"/>
      <c r="K12" s="10"/>
      <c r="L12" s="10"/>
      <c r="M12" s="10"/>
      <c r="N12" s="114" t="s">
        <v>38</v>
      </c>
      <c r="O12" s="115"/>
      <c r="P12" s="116"/>
      <c r="Q12" t="s">
        <v>344</v>
      </c>
    </row>
    <row r="13" spans="1:17" ht="20.100000000000001" customHeight="1">
      <c r="A13" s="8">
        <v>6</v>
      </c>
      <c r="B13" s="12">
        <v>27211337949</v>
      </c>
      <c r="C13" s="112" t="s">
        <v>253</v>
      </c>
      <c r="D13" s="113" t="s">
        <v>251</v>
      </c>
      <c r="E13" s="13" t="s">
        <v>246</v>
      </c>
      <c r="F13" s="13" t="s">
        <v>334</v>
      </c>
      <c r="G13" s="9"/>
      <c r="H13" s="9"/>
      <c r="I13" s="10"/>
      <c r="J13" s="10"/>
      <c r="K13" s="10"/>
      <c r="L13" s="10"/>
      <c r="M13" s="10"/>
      <c r="N13" s="114" t="s">
        <v>343</v>
      </c>
      <c r="O13" s="115"/>
      <c r="P13" s="116"/>
      <c r="Q13" t="s">
        <v>344</v>
      </c>
    </row>
    <row r="14" spans="1:17" ht="20.100000000000001" customHeight="1">
      <c r="A14" s="8">
        <v>7</v>
      </c>
      <c r="B14" s="12">
        <v>27211344269</v>
      </c>
      <c r="C14" s="112" t="s">
        <v>254</v>
      </c>
      <c r="D14" s="113" t="s">
        <v>251</v>
      </c>
      <c r="E14" s="13" t="s">
        <v>246</v>
      </c>
      <c r="F14" s="13" t="s">
        <v>334</v>
      </c>
      <c r="G14" s="9"/>
      <c r="H14" s="9"/>
      <c r="I14" s="10"/>
      <c r="J14" s="10"/>
      <c r="K14" s="10"/>
      <c r="L14" s="10"/>
      <c r="M14" s="10"/>
      <c r="N14" s="114" t="s">
        <v>343</v>
      </c>
      <c r="O14" s="115"/>
      <c r="P14" s="116"/>
      <c r="Q14" t="s">
        <v>344</v>
      </c>
    </row>
    <row r="15" spans="1:17" ht="20.100000000000001" customHeight="1">
      <c r="A15" s="8">
        <v>8</v>
      </c>
      <c r="B15" s="12">
        <v>27211301428</v>
      </c>
      <c r="C15" s="112" t="s">
        <v>255</v>
      </c>
      <c r="D15" s="113" t="s">
        <v>256</v>
      </c>
      <c r="E15" s="13" t="s">
        <v>246</v>
      </c>
      <c r="F15" s="13" t="s">
        <v>334</v>
      </c>
      <c r="G15" s="9"/>
      <c r="H15" s="9"/>
      <c r="I15" s="10"/>
      <c r="J15" s="10"/>
      <c r="K15" s="10"/>
      <c r="L15" s="10"/>
      <c r="M15" s="10"/>
      <c r="N15" s="114" t="s">
        <v>343</v>
      </c>
      <c r="O15" s="115"/>
      <c r="P15" s="116"/>
      <c r="Q15" t="s">
        <v>344</v>
      </c>
    </row>
    <row r="16" spans="1:17" ht="20.100000000000001" customHeight="1">
      <c r="A16" s="8">
        <v>9</v>
      </c>
      <c r="B16" s="12">
        <v>27211329266</v>
      </c>
      <c r="C16" s="112" t="s">
        <v>257</v>
      </c>
      <c r="D16" s="113" t="s">
        <v>258</v>
      </c>
      <c r="E16" s="13" t="s">
        <v>246</v>
      </c>
      <c r="F16" s="13" t="s">
        <v>334</v>
      </c>
      <c r="G16" s="9"/>
      <c r="H16" s="9"/>
      <c r="I16" s="10"/>
      <c r="J16" s="10"/>
      <c r="K16" s="10"/>
      <c r="L16" s="10"/>
      <c r="M16" s="10"/>
      <c r="N16" s="114" t="s">
        <v>343</v>
      </c>
      <c r="O16" s="115"/>
      <c r="P16" s="116"/>
      <c r="Q16" t="s">
        <v>344</v>
      </c>
    </row>
    <row r="17" spans="1:17" ht="20.100000000000001" customHeight="1">
      <c r="A17" s="8">
        <v>10</v>
      </c>
      <c r="B17" s="12">
        <v>27211340205</v>
      </c>
      <c r="C17" s="112" t="s">
        <v>259</v>
      </c>
      <c r="D17" s="113" t="s">
        <v>260</v>
      </c>
      <c r="E17" s="13" t="s">
        <v>246</v>
      </c>
      <c r="F17" s="13" t="s">
        <v>334</v>
      </c>
      <c r="G17" s="9"/>
      <c r="H17" s="9"/>
      <c r="I17" s="10"/>
      <c r="J17" s="10"/>
      <c r="K17" s="10"/>
      <c r="L17" s="10"/>
      <c r="M17" s="10"/>
      <c r="N17" s="114" t="s">
        <v>343</v>
      </c>
      <c r="O17" s="115"/>
      <c r="P17" s="116"/>
      <c r="Q17" t="s">
        <v>344</v>
      </c>
    </row>
    <row r="18" spans="1:17" ht="20.100000000000001" customHeight="1">
      <c r="A18" s="8">
        <v>11</v>
      </c>
      <c r="B18" s="12">
        <v>27211345276</v>
      </c>
      <c r="C18" s="112" t="s">
        <v>261</v>
      </c>
      <c r="D18" s="113" t="s">
        <v>262</v>
      </c>
      <c r="E18" s="13" t="s">
        <v>246</v>
      </c>
      <c r="F18" s="13" t="s">
        <v>334</v>
      </c>
      <c r="G18" s="9"/>
      <c r="H18" s="9"/>
      <c r="I18" s="10"/>
      <c r="J18" s="10"/>
      <c r="K18" s="10"/>
      <c r="L18" s="10"/>
      <c r="M18" s="10"/>
      <c r="N18" s="114" t="s">
        <v>343</v>
      </c>
      <c r="O18" s="115"/>
      <c r="P18" s="116"/>
      <c r="Q18" t="s">
        <v>344</v>
      </c>
    </row>
    <row r="19" spans="1:17" ht="20.100000000000001" customHeight="1">
      <c r="A19" s="8">
        <v>12</v>
      </c>
      <c r="B19" s="12">
        <v>27211301586</v>
      </c>
      <c r="C19" s="112" t="s">
        <v>263</v>
      </c>
      <c r="D19" s="113" t="s">
        <v>264</v>
      </c>
      <c r="E19" s="13" t="s">
        <v>246</v>
      </c>
      <c r="F19" s="13" t="s">
        <v>334</v>
      </c>
      <c r="G19" s="9"/>
      <c r="H19" s="9"/>
      <c r="I19" s="10"/>
      <c r="J19" s="10"/>
      <c r="K19" s="10"/>
      <c r="L19" s="10"/>
      <c r="M19" s="10"/>
      <c r="N19" s="114" t="s">
        <v>343</v>
      </c>
      <c r="O19" s="115"/>
      <c r="P19" s="116"/>
      <c r="Q19" t="s">
        <v>344</v>
      </c>
    </row>
    <row r="20" spans="1:17" ht="20.100000000000001" customHeight="1">
      <c r="A20" s="8">
        <v>13</v>
      </c>
      <c r="B20" s="12">
        <v>27211321595</v>
      </c>
      <c r="C20" s="112" t="s">
        <v>265</v>
      </c>
      <c r="D20" s="113" t="s">
        <v>264</v>
      </c>
      <c r="E20" s="13" t="s">
        <v>246</v>
      </c>
      <c r="F20" s="13" t="s">
        <v>334</v>
      </c>
      <c r="G20" s="9"/>
      <c r="H20" s="9"/>
      <c r="I20" s="10"/>
      <c r="J20" s="10"/>
      <c r="K20" s="10"/>
      <c r="L20" s="10"/>
      <c r="M20" s="10"/>
      <c r="N20" s="114" t="s">
        <v>343</v>
      </c>
      <c r="O20" s="115"/>
      <c r="P20" s="116"/>
      <c r="Q20" t="s">
        <v>344</v>
      </c>
    </row>
    <row r="21" spans="1:17" ht="20.100000000000001" customHeight="1">
      <c r="A21" s="8">
        <v>14</v>
      </c>
      <c r="B21" s="12">
        <v>27211339406</v>
      </c>
      <c r="C21" s="112" t="s">
        <v>266</v>
      </c>
      <c r="D21" s="113" t="s">
        <v>264</v>
      </c>
      <c r="E21" s="13" t="s">
        <v>246</v>
      </c>
      <c r="F21" s="13" t="s">
        <v>334</v>
      </c>
      <c r="G21" s="9"/>
      <c r="H21" s="9"/>
      <c r="I21" s="10"/>
      <c r="J21" s="10"/>
      <c r="K21" s="10"/>
      <c r="L21" s="10"/>
      <c r="M21" s="10"/>
      <c r="N21" s="114" t="s">
        <v>343</v>
      </c>
      <c r="O21" s="115"/>
      <c r="P21" s="116"/>
      <c r="Q21" t="s">
        <v>344</v>
      </c>
    </row>
    <row r="22" spans="1:17" ht="20.100000000000001" customHeight="1">
      <c r="A22" s="8">
        <v>15</v>
      </c>
      <c r="B22" s="12">
        <v>27211333680</v>
      </c>
      <c r="C22" s="112" t="s">
        <v>267</v>
      </c>
      <c r="D22" s="113" t="s">
        <v>268</v>
      </c>
      <c r="E22" s="13" t="s">
        <v>246</v>
      </c>
      <c r="F22" s="13" t="s">
        <v>334</v>
      </c>
      <c r="G22" s="9"/>
      <c r="H22" s="9"/>
      <c r="I22" s="10"/>
      <c r="J22" s="10"/>
      <c r="K22" s="10"/>
      <c r="L22" s="10"/>
      <c r="M22" s="10"/>
      <c r="N22" s="114" t="s">
        <v>343</v>
      </c>
      <c r="O22" s="115"/>
      <c r="P22" s="116"/>
      <c r="Q22" t="s">
        <v>344</v>
      </c>
    </row>
    <row r="23" spans="1:17" ht="20.100000000000001" customHeight="1">
      <c r="A23" s="8">
        <v>16</v>
      </c>
      <c r="B23" s="12">
        <v>27211341226</v>
      </c>
      <c r="C23" s="112" t="s">
        <v>269</v>
      </c>
      <c r="D23" s="113" t="s">
        <v>268</v>
      </c>
      <c r="E23" s="13" t="s">
        <v>246</v>
      </c>
      <c r="F23" s="13" t="s">
        <v>334</v>
      </c>
      <c r="G23" s="9"/>
      <c r="H23" s="9"/>
      <c r="I23" s="10"/>
      <c r="J23" s="10"/>
      <c r="K23" s="10"/>
      <c r="L23" s="10"/>
      <c r="M23" s="10"/>
      <c r="N23" s="114" t="s">
        <v>343</v>
      </c>
      <c r="O23" s="115"/>
      <c r="P23" s="116"/>
      <c r="Q23" t="s">
        <v>344</v>
      </c>
    </row>
    <row r="24" spans="1:17" ht="20.100000000000001" customHeight="1">
      <c r="A24" s="8">
        <v>17</v>
      </c>
      <c r="B24" s="12">
        <v>27211329387</v>
      </c>
      <c r="C24" s="112" t="s">
        <v>266</v>
      </c>
      <c r="D24" s="113" t="s">
        <v>270</v>
      </c>
      <c r="E24" s="13" t="s">
        <v>246</v>
      </c>
      <c r="F24" s="13" t="s">
        <v>334</v>
      </c>
      <c r="G24" s="9"/>
      <c r="H24" s="9"/>
      <c r="I24" s="10"/>
      <c r="J24" s="10"/>
      <c r="K24" s="10"/>
      <c r="L24" s="10"/>
      <c r="M24" s="10"/>
      <c r="N24" s="114" t="s">
        <v>343</v>
      </c>
      <c r="O24" s="115"/>
      <c r="P24" s="116"/>
      <c r="Q24" t="s">
        <v>344</v>
      </c>
    </row>
    <row r="25" spans="1:17" ht="20.100000000000001" customHeight="1">
      <c r="A25" s="8">
        <v>18</v>
      </c>
      <c r="B25" s="12">
        <v>27211333962</v>
      </c>
      <c r="C25" s="112" t="s">
        <v>271</v>
      </c>
      <c r="D25" s="113" t="s">
        <v>270</v>
      </c>
      <c r="E25" s="13" t="s">
        <v>246</v>
      </c>
      <c r="F25" s="13" t="s">
        <v>334</v>
      </c>
      <c r="G25" s="9"/>
      <c r="H25" s="9"/>
      <c r="I25" s="10"/>
      <c r="J25" s="10"/>
      <c r="K25" s="10"/>
      <c r="L25" s="10"/>
      <c r="M25" s="10"/>
      <c r="N25" s="114" t="s">
        <v>343</v>
      </c>
      <c r="O25" s="115"/>
      <c r="P25" s="116"/>
      <c r="Q25" t="s">
        <v>344</v>
      </c>
    </row>
    <row r="26" spans="1:17" ht="20.100000000000001" customHeight="1">
      <c r="A26" s="8">
        <v>19</v>
      </c>
      <c r="B26" s="12">
        <v>27211346026</v>
      </c>
      <c r="C26" s="112" t="s">
        <v>272</v>
      </c>
      <c r="D26" s="113" t="s">
        <v>273</v>
      </c>
      <c r="E26" s="13" t="s">
        <v>246</v>
      </c>
      <c r="F26" s="13" t="s">
        <v>334</v>
      </c>
      <c r="G26" s="9"/>
      <c r="H26" s="9"/>
      <c r="I26" s="10"/>
      <c r="J26" s="10"/>
      <c r="K26" s="10"/>
      <c r="L26" s="10"/>
      <c r="M26" s="10"/>
      <c r="N26" s="114" t="s">
        <v>343</v>
      </c>
      <c r="O26" s="115"/>
      <c r="P26" s="116"/>
      <c r="Q26" t="s">
        <v>344</v>
      </c>
    </row>
    <row r="27" spans="1:17" ht="20.100000000000001" customHeight="1">
      <c r="A27" s="8">
        <v>20</v>
      </c>
      <c r="B27" s="12">
        <v>25217107464</v>
      </c>
      <c r="C27" s="112" t="s">
        <v>274</v>
      </c>
      <c r="D27" s="113" t="s">
        <v>275</v>
      </c>
      <c r="E27" s="13" t="s">
        <v>246</v>
      </c>
      <c r="F27" s="13" t="s">
        <v>335</v>
      </c>
      <c r="G27" s="9"/>
      <c r="H27" s="9"/>
      <c r="I27" s="10"/>
      <c r="J27" s="10"/>
      <c r="K27" s="10"/>
      <c r="L27" s="10"/>
      <c r="M27" s="10"/>
      <c r="N27" s="114" t="s">
        <v>343</v>
      </c>
      <c r="O27" s="115"/>
      <c r="P27" s="116"/>
      <c r="Q27" t="s">
        <v>344</v>
      </c>
    </row>
    <row r="28" spans="1:17" ht="20.100000000000001" customHeight="1">
      <c r="A28" s="8">
        <v>21</v>
      </c>
      <c r="B28" s="12">
        <v>27211229973</v>
      </c>
      <c r="C28" s="112" t="s">
        <v>276</v>
      </c>
      <c r="D28" s="113" t="s">
        <v>277</v>
      </c>
      <c r="E28" s="13" t="s">
        <v>246</v>
      </c>
      <c r="F28" s="13" t="s">
        <v>334</v>
      </c>
      <c r="G28" s="9"/>
      <c r="H28" s="9"/>
      <c r="I28" s="10"/>
      <c r="J28" s="10"/>
      <c r="K28" s="10"/>
      <c r="L28" s="10"/>
      <c r="M28" s="10"/>
      <c r="N28" s="114" t="s">
        <v>343</v>
      </c>
      <c r="O28" s="115"/>
      <c r="P28" s="116"/>
      <c r="Q28" t="s">
        <v>344</v>
      </c>
    </row>
    <row r="29" spans="1:17" ht="20.100000000000001" customHeight="1">
      <c r="A29" s="8">
        <v>22</v>
      </c>
      <c r="B29" s="12">
        <v>27211327816</v>
      </c>
      <c r="C29" s="112" t="s">
        <v>278</v>
      </c>
      <c r="D29" s="113" t="s">
        <v>277</v>
      </c>
      <c r="E29" s="13" t="s">
        <v>246</v>
      </c>
      <c r="F29" s="13" t="s">
        <v>334</v>
      </c>
      <c r="G29" s="9"/>
      <c r="H29" s="9"/>
      <c r="I29" s="10"/>
      <c r="J29" s="10"/>
      <c r="K29" s="10"/>
      <c r="L29" s="10"/>
      <c r="M29" s="10"/>
      <c r="N29" s="114" t="s">
        <v>343</v>
      </c>
      <c r="O29" s="115"/>
      <c r="P29" s="116"/>
      <c r="Q29" t="s">
        <v>344</v>
      </c>
    </row>
    <row r="30" spans="1:17" ht="20.100000000000001" customHeight="1">
      <c r="A30" s="8">
        <v>23</v>
      </c>
      <c r="B30" s="12">
        <v>27211343020</v>
      </c>
      <c r="C30" s="112" t="s">
        <v>279</v>
      </c>
      <c r="D30" s="113" t="s">
        <v>277</v>
      </c>
      <c r="E30" s="13" t="s">
        <v>246</v>
      </c>
      <c r="F30" s="13" t="s">
        <v>334</v>
      </c>
      <c r="G30" s="9"/>
      <c r="H30" s="9"/>
      <c r="I30" s="10"/>
      <c r="J30" s="10"/>
      <c r="K30" s="10"/>
      <c r="L30" s="10"/>
      <c r="M30" s="10"/>
      <c r="N30" s="114" t="s">
        <v>38</v>
      </c>
      <c r="O30" s="115"/>
      <c r="P30" s="116"/>
      <c r="Q30" t="s">
        <v>344</v>
      </c>
    </row>
    <row r="31" spans="1:17" ht="20.100000000000001" customHeight="1">
      <c r="A31" s="8">
        <v>24</v>
      </c>
      <c r="B31" s="12">
        <v>27211344135</v>
      </c>
      <c r="C31" s="112" t="s">
        <v>280</v>
      </c>
      <c r="D31" s="113" t="s">
        <v>281</v>
      </c>
      <c r="E31" s="13" t="s">
        <v>246</v>
      </c>
      <c r="F31" s="13" t="s">
        <v>334</v>
      </c>
      <c r="G31" s="9"/>
      <c r="H31" s="9"/>
      <c r="I31" s="10"/>
      <c r="J31" s="10"/>
      <c r="K31" s="10"/>
      <c r="L31" s="10"/>
      <c r="M31" s="10"/>
      <c r="N31" s="114" t="s">
        <v>343</v>
      </c>
      <c r="O31" s="115"/>
      <c r="P31" s="116"/>
      <c r="Q31" t="s">
        <v>344</v>
      </c>
    </row>
    <row r="32" spans="1:17" ht="20.100000000000001" customHeight="1">
      <c r="A32" s="8">
        <v>25</v>
      </c>
      <c r="B32" s="12">
        <v>27211322333</v>
      </c>
      <c r="C32" s="112" t="s">
        <v>282</v>
      </c>
      <c r="D32" s="113" t="s">
        <v>283</v>
      </c>
      <c r="E32" s="13" t="s">
        <v>246</v>
      </c>
      <c r="F32" s="13" t="s">
        <v>334</v>
      </c>
      <c r="G32" s="9"/>
      <c r="H32" s="9"/>
      <c r="I32" s="10"/>
      <c r="J32" s="10"/>
      <c r="K32" s="10"/>
      <c r="L32" s="10"/>
      <c r="M32" s="10"/>
      <c r="N32" s="114" t="s">
        <v>343</v>
      </c>
      <c r="O32" s="115"/>
      <c r="P32" s="116"/>
      <c r="Q32" t="s">
        <v>344</v>
      </c>
    </row>
    <row r="33" spans="1:17" ht="20.100000000000001" customHeight="1">
      <c r="A33" s="8">
        <v>26</v>
      </c>
      <c r="B33" s="12">
        <v>27211324440</v>
      </c>
      <c r="C33" s="112" t="s">
        <v>284</v>
      </c>
      <c r="D33" s="113" t="s">
        <v>283</v>
      </c>
      <c r="E33" s="13" t="s">
        <v>246</v>
      </c>
      <c r="F33" s="13" t="s">
        <v>334</v>
      </c>
      <c r="G33" s="9"/>
      <c r="H33" s="9"/>
      <c r="I33" s="10"/>
      <c r="J33" s="10"/>
      <c r="K33" s="10"/>
      <c r="L33" s="10"/>
      <c r="M33" s="10"/>
      <c r="N33" s="114" t="s">
        <v>343</v>
      </c>
      <c r="O33" s="115"/>
      <c r="P33" s="116"/>
      <c r="Q33" t="s">
        <v>344</v>
      </c>
    </row>
    <row r="34" spans="1:17" ht="20.100000000000001" customHeight="1">
      <c r="A34" s="8">
        <v>27</v>
      </c>
      <c r="B34" s="12">
        <v>26211327974</v>
      </c>
      <c r="C34" s="112" t="s">
        <v>285</v>
      </c>
      <c r="D34" s="113" t="s">
        <v>286</v>
      </c>
      <c r="E34" s="13" t="s">
        <v>246</v>
      </c>
      <c r="F34" s="13" t="s">
        <v>335</v>
      </c>
      <c r="G34" s="9"/>
      <c r="H34" s="9"/>
      <c r="I34" s="10"/>
      <c r="J34" s="10"/>
      <c r="K34" s="10"/>
      <c r="L34" s="10"/>
      <c r="M34" s="10"/>
      <c r="N34" s="114" t="s">
        <v>343</v>
      </c>
      <c r="O34" s="115"/>
      <c r="P34" s="116"/>
      <c r="Q34" t="s">
        <v>344</v>
      </c>
    </row>
    <row r="36" spans="1:17" s="1" customFormat="1" ht="14.25" customHeight="1">
      <c r="B36" s="131" t="s">
        <v>7</v>
      </c>
      <c r="C36" s="131"/>
      <c r="D36" s="132" t="s">
        <v>243</v>
      </c>
      <c r="E36" s="132"/>
      <c r="F36" s="132"/>
      <c r="G36" s="132"/>
      <c r="H36" s="132"/>
      <c r="I36" s="132"/>
      <c r="J36" s="132"/>
      <c r="K36" s="132"/>
      <c r="L36" s="132"/>
      <c r="M36" s="132"/>
      <c r="N36" s="92" t="s">
        <v>336</v>
      </c>
    </row>
    <row r="37" spans="1:17" s="1" customFormat="1">
      <c r="B37" s="131" t="s">
        <v>8</v>
      </c>
      <c r="C37" s="131"/>
      <c r="D37" s="2" t="s">
        <v>345</v>
      </c>
      <c r="E37" s="132" t="s">
        <v>339</v>
      </c>
      <c r="F37" s="132"/>
      <c r="G37" s="132"/>
      <c r="H37" s="132"/>
      <c r="I37" s="132"/>
      <c r="J37" s="132"/>
      <c r="K37" s="132"/>
      <c r="L37" s="132"/>
      <c r="M37" s="132"/>
      <c r="N37" s="3" t="s">
        <v>9</v>
      </c>
      <c r="O37" s="4" t="s">
        <v>10</v>
      </c>
      <c r="P37" s="4">
        <v>3</v>
      </c>
    </row>
    <row r="38" spans="1:17" s="5" customFormat="1" ht="18.75" customHeight="1">
      <c r="B38" s="6" t="s">
        <v>346</v>
      </c>
      <c r="C38" s="133" t="s">
        <v>341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3" t="s">
        <v>11</v>
      </c>
      <c r="O38" s="3" t="s">
        <v>10</v>
      </c>
      <c r="P38" s="3">
        <v>1</v>
      </c>
    </row>
    <row r="39" spans="1:17" s="5" customFormat="1" ht="18.75" customHeight="1">
      <c r="A39" s="134" t="s">
        <v>347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3" t="s">
        <v>12</v>
      </c>
      <c r="O39" s="3" t="s">
        <v>10</v>
      </c>
      <c r="P39" s="3">
        <v>1</v>
      </c>
    </row>
    <row r="40" spans="1:17" ht="3.75" customHeight="1"/>
    <row r="41" spans="1:17" ht="15" customHeight="1">
      <c r="A41" s="120" t="s">
        <v>0</v>
      </c>
      <c r="B41" s="119" t="s">
        <v>13</v>
      </c>
      <c r="C41" s="135" t="s">
        <v>3</v>
      </c>
      <c r="D41" s="136" t="s">
        <v>4</v>
      </c>
      <c r="E41" s="119" t="s">
        <v>18</v>
      </c>
      <c r="F41" s="119" t="s">
        <v>19</v>
      </c>
      <c r="G41" s="117" t="s">
        <v>241</v>
      </c>
      <c r="H41" s="137" t="s">
        <v>242</v>
      </c>
      <c r="I41" s="119" t="s">
        <v>14</v>
      </c>
      <c r="J41" s="121" t="s">
        <v>6</v>
      </c>
      <c r="K41" s="121"/>
      <c r="L41" s="121"/>
      <c r="M41" s="121"/>
      <c r="N41" s="122" t="s">
        <v>15</v>
      </c>
      <c r="O41" s="123"/>
      <c r="P41" s="124"/>
    </row>
    <row r="42" spans="1:17" ht="27" customHeight="1">
      <c r="A42" s="120"/>
      <c r="B42" s="120"/>
      <c r="C42" s="135"/>
      <c r="D42" s="136"/>
      <c r="E42" s="120"/>
      <c r="F42" s="120"/>
      <c r="G42" s="118"/>
      <c r="H42" s="138"/>
      <c r="I42" s="120"/>
      <c r="J42" s="7" t="s">
        <v>238</v>
      </c>
      <c r="K42" s="7" t="s">
        <v>239</v>
      </c>
      <c r="L42" s="111" t="s">
        <v>240</v>
      </c>
      <c r="M42" s="7" t="s">
        <v>17</v>
      </c>
      <c r="N42" s="125"/>
      <c r="O42" s="126"/>
      <c r="P42" s="127"/>
    </row>
    <row r="43" spans="1:17" ht="20.100000000000001" customHeight="1">
      <c r="A43" s="8">
        <v>1</v>
      </c>
      <c r="B43" s="12">
        <v>27211345440</v>
      </c>
      <c r="C43" s="112" t="s">
        <v>287</v>
      </c>
      <c r="D43" s="113" t="s">
        <v>288</v>
      </c>
      <c r="E43" s="13" t="s">
        <v>246</v>
      </c>
      <c r="F43" s="13" t="s">
        <v>334</v>
      </c>
      <c r="G43" s="9"/>
      <c r="H43" s="9"/>
      <c r="I43" s="10"/>
      <c r="J43" s="10"/>
      <c r="K43" s="10"/>
      <c r="L43" s="10"/>
      <c r="M43" s="10"/>
      <c r="N43" s="128" t="s">
        <v>343</v>
      </c>
      <c r="O43" s="129"/>
      <c r="P43" s="130"/>
      <c r="Q43" t="s">
        <v>348</v>
      </c>
    </row>
    <row r="44" spans="1:17" ht="20.100000000000001" customHeight="1">
      <c r="A44" s="8">
        <v>2</v>
      </c>
      <c r="B44" s="12">
        <v>27216745020</v>
      </c>
      <c r="C44" s="112" t="s">
        <v>255</v>
      </c>
      <c r="D44" s="113" t="s">
        <v>288</v>
      </c>
      <c r="E44" s="13" t="s">
        <v>246</v>
      </c>
      <c r="F44" s="13" t="s">
        <v>334</v>
      </c>
      <c r="G44" s="9"/>
      <c r="H44" s="9"/>
      <c r="I44" s="10"/>
      <c r="J44" s="10"/>
      <c r="K44" s="10"/>
      <c r="L44" s="10"/>
      <c r="M44" s="10"/>
      <c r="N44" s="114" t="s">
        <v>343</v>
      </c>
      <c r="O44" s="115"/>
      <c r="P44" s="116"/>
      <c r="Q44" t="s">
        <v>348</v>
      </c>
    </row>
    <row r="45" spans="1:17" ht="20.100000000000001" customHeight="1">
      <c r="A45" s="8">
        <v>3</v>
      </c>
      <c r="B45" s="12">
        <v>27211342753</v>
      </c>
      <c r="C45" s="112" t="s">
        <v>289</v>
      </c>
      <c r="D45" s="113" t="s">
        <v>290</v>
      </c>
      <c r="E45" s="13" t="s">
        <v>246</v>
      </c>
      <c r="F45" s="13" t="s">
        <v>334</v>
      </c>
      <c r="G45" s="9"/>
      <c r="H45" s="9"/>
      <c r="I45" s="10"/>
      <c r="J45" s="10"/>
      <c r="K45" s="10"/>
      <c r="L45" s="10"/>
      <c r="M45" s="10"/>
      <c r="N45" s="114" t="s">
        <v>343</v>
      </c>
      <c r="O45" s="115"/>
      <c r="P45" s="116"/>
      <c r="Q45" t="s">
        <v>348</v>
      </c>
    </row>
    <row r="46" spans="1:17" ht="20.100000000000001" customHeight="1">
      <c r="A46" s="8">
        <v>4</v>
      </c>
      <c r="B46" s="12">
        <v>27211300981</v>
      </c>
      <c r="C46" s="112" t="s">
        <v>291</v>
      </c>
      <c r="D46" s="113" t="s">
        <v>292</v>
      </c>
      <c r="E46" s="13" t="s">
        <v>246</v>
      </c>
      <c r="F46" s="13" t="s">
        <v>334</v>
      </c>
      <c r="G46" s="9"/>
      <c r="H46" s="9"/>
      <c r="I46" s="10"/>
      <c r="J46" s="10"/>
      <c r="K46" s="10"/>
      <c r="L46" s="10"/>
      <c r="M46" s="10"/>
      <c r="N46" s="114" t="s">
        <v>343</v>
      </c>
      <c r="O46" s="115"/>
      <c r="P46" s="116"/>
      <c r="Q46" t="s">
        <v>348</v>
      </c>
    </row>
    <row r="47" spans="1:17" ht="20.100000000000001" customHeight="1">
      <c r="A47" s="8">
        <v>5</v>
      </c>
      <c r="B47" s="12">
        <v>27211330938</v>
      </c>
      <c r="C47" s="112" t="s">
        <v>293</v>
      </c>
      <c r="D47" s="113" t="s">
        <v>292</v>
      </c>
      <c r="E47" s="13" t="s">
        <v>246</v>
      </c>
      <c r="F47" s="13" t="s">
        <v>334</v>
      </c>
      <c r="G47" s="9"/>
      <c r="H47" s="9"/>
      <c r="I47" s="10"/>
      <c r="J47" s="10"/>
      <c r="K47" s="10"/>
      <c r="L47" s="10"/>
      <c r="M47" s="10"/>
      <c r="N47" s="114" t="s">
        <v>343</v>
      </c>
      <c r="O47" s="115"/>
      <c r="P47" s="116"/>
      <c r="Q47" t="s">
        <v>348</v>
      </c>
    </row>
    <row r="48" spans="1:17" ht="20.100000000000001" customHeight="1">
      <c r="A48" s="8">
        <v>6</v>
      </c>
      <c r="B48" s="12">
        <v>27211321109</v>
      </c>
      <c r="C48" s="112" t="s">
        <v>294</v>
      </c>
      <c r="D48" s="113" t="s">
        <v>295</v>
      </c>
      <c r="E48" s="13" t="s">
        <v>246</v>
      </c>
      <c r="F48" s="13" t="s">
        <v>334</v>
      </c>
      <c r="G48" s="9"/>
      <c r="H48" s="9"/>
      <c r="I48" s="10"/>
      <c r="J48" s="10"/>
      <c r="K48" s="10"/>
      <c r="L48" s="10"/>
      <c r="M48" s="10"/>
      <c r="N48" s="114" t="s">
        <v>343</v>
      </c>
      <c r="O48" s="115"/>
      <c r="P48" s="116"/>
      <c r="Q48" t="s">
        <v>348</v>
      </c>
    </row>
    <row r="49" spans="1:17" ht="20.100000000000001" customHeight="1">
      <c r="A49" s="8">
        <v>7</v>
      </c>
      <c r="B49" s="12">
        <v>27211340732</v>
      </c>
      <c r="C49" s="112" t="s">
        <v>296</v>
      </c>
      <c r="D49" s="113" t="s">
        <v>297</v>
      </c>
      <c r="E49" s="13" t="s">
        <v>246</v>
      </c>
      <c r="F49" s="13" t="s">
        <v>334</v>
      </c>
      <c r="G49" s="9"/>
      <c r="H49" s="9"/>
      <c r="I49" s="10"/>
      <c r="J49" s="10"/>
      <c r="K49" s="10"/>
      <c r="L49" s="10"/>
      <c r="M49" s="10"/>
      <c r="N49" s="114" t="s">
        <v>343</v>
      </c>
      <c r="O49" s="115"/>
      <c r="P49" s="116"/>
      <c r="Q49" t="s">
        <v>348</v>
      </c>
    </row>
    <row r="50" spans="1:17" ht="20.100000000000001" customHeight="1">
      <c r="A50" s="8">
        <v>8</v>
      </c>
      <c r="B50" s="12">
        <v>27211303112</v>
      </c>
      <c r="C50" s="112" t="s">
        <v>298</v>
      </c>
      <c r="D50" s="113" t="s">
        <v>299</v>
      </c>
      <c r="E50" s="13" t="s">
        <v>246</v>
      </c>
      <c r="F50" s="13" t="s">
        <v>334</v>
      </c>
      <c r="G50" s="9"/>
      <c r="H50" s="9"/>
      <c r="I50" s="10"/>
      <c r="J50" s="10"/>
      <c r="K50" s="10"/>
      <c r="L50" s="10"/>
      <c r="M50" s="10"/>
      <c r="N50" s="114" t="s">
        <v>343</v>
      </c>
      <c r="O50" s="115"/>
      <c r="P50" s="116"/>
      <c r="Q50" t="s">
        <v>348</v>
      </c>
    </row>
    <row r="51" spans="1:17" ht="20.100000000000001" customHeight="1">
      <c r="A51" s="8">
        <v>9</v>
      </c>
      <c r="B51" s="12">
        <v>27211341632</v>
      </c>
      <c r="C51" s="112" t="s">
        <v>300</v>
      </c>
      <c r="D51" s="113" t="s">
        <v>299</v>
      </c>
      <c r="E51" s="13" t="s">
        <v>246</v>
      </c>
      <c r="F51" s="13" t="s">
        <v>334</v>
      </c>
      <c r="G51" s="9"/>
      <c r="H51" s="9"/>
      <c r="I51" s="10"/>
      <c r="J51" s="10"/>
      <c r="K51" s="10"/>
      <c r="L51" s="10"/>
      <c r="M51" s="10"/>
      <c r="N51" s="114" t="s">
        <v>38</v>
      </c>
      <c r="O51" s="115"/>
      <c r="P51" s="116"/>
      <c r="Q51" t="s">
        <v>348</v>
      </c>
    </row>
    <row r="52" spans="1:17" ht="20.100000000000001" customHeight="1">
      <c r="A52" s="8">
        <v>10</v>
      </c>
      <c r="B52" s="12">
        <v>26211322651</v>
      </c>
      <c r="C52" s="112" t="s">
        <v>301</v>
      </c>
      <c r="D52" s="113" t="s">
        <v>302</v>
      </c>
      <c r="E52" s="13" t="s">
        <v>246</v>
      </c>
      <c r="F52" s="13" t="s">
        <v>335</v>
      </c>
      <c r="G52" s="9"/>
      <c r="H52" s="9"/>
      <c r="I52" s="10"/>
      <c r="J52" s="10"/>
      <c r="K52" s="10"/>
      <c r="L52" s="10"/>
      <c r="M52" s="10"/>
      <c r="N52" s="114" t="s">
        <v>343</v>
      </c>
      <c r="O52" s="115"/>
      <c r="P52" s="116"/>
      <c r="Q52" t="s">
        <v>348</v>
      </c>
    </row>
    <row r="53" spans="1:17" ht="20.100000000000001" customHeight="1">
      <c r="A53" s="8">
        <v>11</v>
      </c>
      <c r="B53" s="12">
        <v>27211349122</v>
      </c>
      <c r="C53" s="112" t="s">
        <v>303</v>
      </c>
      <c r="D53" s="113" t="s">
        <v>304</v>
      </c>
      <c r="E53" s="13" t="s">
        <v>246</v>
      </c>
      <c r="F53" s="13" t="s">
        <v>334</v>
      </c>
      <c r="G53" s="9"/>
      <c r="H53" s="9"/>
      <c r="I53" s="10"/>
      <c r="J53" s="10"/>
      <c r="K53" s="10"/>
      <c r="L53" s="10"/>
      <c r="M53" s="10"/>
      <c r="N53" s="114" t="s">
        <v>343</v>
      </c>
      <c r="O53" s="115"/>
      <c r="P53" s="116"/>
      <c r="Q53" t="s">
        <v>348</v>
      </c>
    </row>
    <row r="54" spans="1:17" ht="20.100000000000001" customHeight="1">
      <c r="A54" s="8">
        <v>12</v>
      </c>
      <c r="B54" s="12">
        <v>27211326448</v>
      </c>
      <c r="C54" s="112" t="s">
        <v>305</v>
      </c>
      <c r="D54" s="113" t="s">
        <v>306</v>
      </c>
      <c r="E54" s="13" t="s">
        <v>246</v>
      </c>
      <c r="F54" s="13" t="s">
        <v>334</v>
      </c>
      <c r="G54" s="9"/>
      <c r="H54" s="9"/>
      <c r="I54" s="10"/>
      <c r="J54" s="10"/>
      <c r="K54" s="10"/>
      <c r="L54" s="10"/>
      <c r="M54" s="10"/>
      <c r="N54" s="114" t="s">
        <v>343</v>
      </c>
      <c r="O54" s="115"/>
      <c r="P54" s="116"/>
      <c r="Q54" t="s">
        <v>348</v>
      </c>
    </row>
    <row r="55" spans="1:17" ht="20.100000000000001" customHeight="1">
      <c r="A55" s="8">
        <v>13</v>
      </c>
      <c r="B55" s="12">
        <v>26211332143</v>
      </c>
      <c r="C55" s="112" t="s">
        <v>307</v>
      </c>
      <c r="D55" s="113" t="s">
        <v>308</v>
      </c>
      <c r="E55" s="13" t="s">
        <v>246</v>
      </c>
      <c r="F55" s="13" t="s">
        <v>335</v>
      </c>
      <c r="G55" s="9"/>
      <c r="H55" s="9"/>
      <c r="I55" s="10"/>
      <c r="J55" s="10"/>
      <c r="K55" s="10"/>
      <c r="L55" s="10"/>
      <c r="M55" s="10"/>
      <c r="N55" s="114" t="s">
        <v>343</v>
      </c>
      <c r="O55" s="115"/>
      <c r="P55" s="116"/>
      <c r="Q55" t="s">
        <v>348</v>
      </c>
    </row>
    <row r="56" spans="1:17" ht="20.100000000000001" customHeight="1">
      <c r="A56" s="8">
        <v>14</v>
      </c>
      <c r="B56" s="12">
        <v>26211333318</v>
      </c>
      <c r="C56" s="112" t="s">
        <v>309</v>
      </c>
      <c r="D56" s="113" t="s">
        <v>310</v>
      </c>
      <c r="E56" s="13" t="s">
        <v>246</v>
      </c>
      <c r="F56" s="13" t="s">
        <v>335</v>
      </c>
      <c r="G56" s="9"/>
      <c r="H56" s="9"/>
      <c r="I56" s="10"/>
      <c r="J56" s="10"/>
      <c r="K56" s="10"/>
      <c r="L56" s="10"/>
      <c r="M56" s="10"/>
      <c r="N56" s="114" t="s">
        <v>343</v>
      </c>
      <c r="O56" s="115"/>
      <c r="P56" s="116"/>
      <c r="Q56" t="s">
        <v>348</v>
      </c>
    </row>
    <row r="57" spans="1:17" ht="20.100000000000001" customHeight="1">
      <c r="A57" s="8">
        <v>15</v>
      </c>
      <c r="B57" s="12">
        <v>27211330808</v>
      </c>
      <c r="C57" s="112" t="s">
        <v>311</v>
      </c>
      <c r="D57" s="113" t="s">
        <v>312</v>
      </c>
      <c r="E57" s="13" t="s">
        <v>246</v>
      </c>
      <c r="F57" s="13" t="s">
        <v>334</v>
      </c>
      <c r="G57" s="9"/>
      <c r="H57" s="9"/>
      <c r="I57" s="10"/>
      <c r="J57" s="10"/>
      <c r="K57" s="10"/>
      <c r="L57" s="10"/>
      <c r="M57" s="10"/>
      <c r="N57" s="114" t="s">
        <v>343</v>
      </c>
      <c r="O57" s="115"/>
      <c r="P57" s="116"/>
      <c r="Q57" t="s">
        <v>348</v>
      </c>
    </row>
    <row r="58" spans="1:17" ht="20.100000000000001" customHeight="1">
      <c r="A58" s="8">
        <v>16</v>
      </c>
      <c r="B58" s="12">
        <v>27216729115</v>
      </c>
      <c r="C58" s="112" t="s">
        <v>313</v>
      </c>
      <c r="D58" s="113" t="s">
        <v>312</v>
      </c>
      <c r="E58" s="13" t="s">
        <v>246</v>
      </c>
      <c r="F58" s="13" t="s">
        <v>334</v>
      </c>
      <c r="G58" s="9"/>
      <c r="H58" s="9"/>
      <c r="I58" s="10"/>
      <c r="J58" s="10"/>
      <c r="K58" s="10"/>
      <c r="L58" s="10"/>
      <c r="M58" s="10"/>
      <c r="N58" s="114" t="s">
        <v>343</v>
      </c>
      <c r="O58" s="115"/>
      <c r="P58" s="116"/>
      <c r="Q58" t="s">
        <v>348</v>
      </c>
    </row>
    <row r="59" spans="1:17" ht="20.100000000000001" customHeight="1">
      <c r="A59" s="8">
        <v>17</v>
      </c>
      <c r="B59" s="12">
        <v>27211330623</v>
      </c>
      <c r="C59" s="112" t="s">
        <v>314</v>
      </c>
      <c r="D59" s="113" t="s">
        <v>315</v>
      </c>
      <c r="E59" s="13" t="s">
        <v>246</v>
      </c>
      <c r="F59" s="13" t="s">
        <v>334</v>
      </c>
      <c r="G59" s="9"/>
      <c r="H59" s="9"/>
      <c r="I59" s="10"/>
      <c r="J59" s="10"/>
      <c r="K59" s="10"/>
      <c r="L59" s="10"/>
      <c r="M59" s="10"/>
      <c r="N59" s="114" t="s">
        <v>343</v>
      </c>
      <c r="O59" s="115"/>
      <c r="P59" s="116"/>
      <c r="Q59" t="s">
        <v>348</v>
      </c>
    </row>
    <row r="60" spans="1:17" ht="20.100000000000001" customHeight="1">
      <c r="A60" s="8">
        <v>18</v>
      </c>
      <c r="B60" s="12">
        <v>27211343402</v>
      </c>
      <c r="C60" s="112" t="s">
        <v>316</v>
      </c>
      <c r="D60" s="113" t="s">
        <v>315</v>
      </c>
      <c r="E60" s="13" t="s">
        <v>246</v>
      </c>
      <c r="F60" s="13" t="s">
        <v>334</v>
      </c>
      <c r="G60" s="9"/>
      <c r="H60" s="9"/>
      <c r="I60" s="10"/>
      <c r="J60" s="10"/>
      <c r="K60" s="10"/>
      <c r="L60" s="10"/>
      <c r="M60" s="10"/>
      <c r="N60" s="114" t="s">
        <v>343</v>
      </c>
      <c r="O60" s="115"/>
      <c r="P60" s="116"/>
      <c r="Q60" t="s">
        <v>348</v>
      </c>
    </row>
    <row r="61" spans="1:17" ht="20.100000000000001" customHeight="1">
      <c r="A61" s="8">
        <v>19</v>
      </c>
      <c r="B61" s="12">
        <v>27211333964</v>
      </c>
      <c r="C61" s="112" t="s">
        <v>317</v>
      </c>
      <c r="D61" s="113" t="s">
        <v>318</v>
      </c>
      <c r="E61" s="13" t="s">
        <v>246</v>
      </c>
      <c r="F61" s="13" t="s">
        <v>334</v>
      </c>
      <c r="G61" s="9"/>
      <c r="H61" s="9"/>
      <c r="I61" s="10"/>
      <c r="J61" s="10"/>
      <c r="K61" s="10"/>
      <c r="L61" s="10"/>
      <c r="M61" s="10"/>
      <c r="N61" s="114" t="s">
        <v>343</v>
      </c>
      <c r="O61" s="115"/>
      <c r="P61" s="116"/>
      <c r="Q61" t="s">
        <v>348</v>
      </c>
    </row>
    <row r="62" spans="1:17" ht="20.100000000000001" customHeight="1">
      <c r="A62" s="8">
        <v>20</v>
      </c>
      <c r="B62" s="12">
        <v>27211327005</v>
      </c>
      <c r="C62" s="112" t="s">
        <v>263</v>
      </c>
      <c r="D62" s="113" t="s">
        <v>319</v>
      </c>
      <c r="E62" s="13" t="s">
        <v>246</v>
      </c>
      <c r="F62" s="13" t="s">
        <v>334</v>
      </c>
      <c r="G62" s="9"/>
      <c r="H62" s="9"/>
      <c r="I62" s="10"/>
      <c r="J62" s="10"/>
      <c r="K62" s="10"/>
      <c r="L62" s="10"/>
      <c r="M62" s="10"/>
      <c r="N62" s="114" t="s">
        <v>343</v>
      </c>
      <c r="O62" s="115"/>
      <c r="P62" s="116"/>
      <c r="Q62" t="s">
        <v>348</v>
      </c>
    </row>
    <row r="63" spans="1:17" ht="20.100000000000001" customHeight="1">
      <c r="A63" s="8">
        <v>21</v>
      </c>
      <c r="B63" s="12">
        <v>27211300405</v>
      </c>
      <c r="C63" s="112" t="s">
        <v>320</v>
      </c>
      <c r="D63" s="113" t="s">
        <v>321</v>
      </c>
      <c r="E63" s="13" t="s">
        <v>246</v>
      </c>
      <c r="F63" s="13" t="s">
        <v>334</v>
      </c>
      <c r="G63" s="9"/>
      <c r="H63" s="9"/>
      <c r="I63" s="10"/>
      <c r="J63" s="10"/>
      <c r="K63" s="10"/>
      <c r="L63" s="10"/>
      <c r="M63" s="10"/>
      <c r="N63" s="114" t="s">
        <v>343</v>
      </c>
      <c r="O63" s="115"/>
      <c r="P63" s="116"/>
      <c r="Q63" t="s">
        <v>348</v>
      </c>
    </row>
    <row r="64" spans="1:17" ht="20.100000000000001" customHeight="1">
      <c r="A64" s="8">
        <v>22</v>
      </c>
      <c r="B64" s="12">
        <v>27211301915</v>
      </c>
      <c r="C64" s="112" t="s">
        <v>266</v>
      </c>
      <c r="D64" s="113" t="s">
        <v>322</v>
      </c>
      <c r="E64" s="13" t="s">
        <v>246</v>
      </c>
      <c r="F64" s="13" t="s">
        <v>334</v>
      </c>
      <c r="G64" s="9"/>
      <c r="H64" s="9"/>
      <c r="I64" s="10"/>
      <c r="J64" s="10"/>
      <c r="K64" s="10"/>
      <c r="L64" s="10"/>
      <c r="M64" s="10"/>
      <c r="N64" s="114" t="s">
        <v>343</v>
      </c>
      <c r="O64" s="115"/>
      <c r="P64" s="116"/>
      <c r="Q64" t="s">
        <v>348</v>
      </c>
    </row>
    <row r="65" spans="1:17" ht="20.100000000000001" customHeight="1">
      <c r="A65" s="8">
        <v>23</v>
      </c>
      <c r="B65" s="12">
        <v>27211348949</v>
      </c>
      <c r="C65" s="112" t="s">
        <v>323</v>
      </c>
      <c r="D65" s="113" t="s">
        <v>324</v>
      </c>
      <c r="E65" s="13" t="s">
        <v>246</v>
      </c>
      <c r="F65" s="13" t="s">
        <v>334</v>
      </c>
      <c r="G65" s="9"/>
      <c r="H65" s="9"/>
      <c r="I65" s="10"/>
      <c r="J65" s="10"/>
      <c r="K65" s="10"/>
      <c r="L65" s="10"/>
      <c r="M65" s="10"/>
      <c r="N65" s="114" t="s">
        <v>343</v>
      </c>
      <c r="O65" s="115"/>
      <c r="P65" s="116"/>
      <c r="Q65" t="s">
        <v>348</v>
      </c>
    </row>
    <row r="66" spans="1:17" ht="20.100000000000001" customHeight="1">
      <c r="A66" s="8">
        <v>24</v>
      </c>
      <c r="B66" s="12">
        <v>27211338176</v>
      </c>
      <c r="C66" s="112" t="s">
        <v>325</v>
      </c>
      <c r="D66" s="113" t="s">
        <v>326</v>
      </c>
      <c r="E66" s="13" t="s">
        <v>246</v>
      </c>
      <c r="F66" s="13" t="s">
        <v>334</v>
      </c>
      <c r="G66" s="9"/>
      <c r="H66" s="9"/>
      <c r="I66" s="10"/>
      <c r="J66" s="10"/>
      <c r="K66" s="10"/>
      <c r="L66" s="10"/>
      <c r="M66" s="10"/>
      <c r="N66" s="114" t="s">
        <v>343</v>
      </c>
      <c r="O66" s="115"/>
      <c r="P66" s="116"/>
      <c r="Q66" t="s">
        <v>348</v>
      </c>
    </row>
    <row r="67" spans="1:17" ht="20.100000000000001" customHeight="1">
      <c r="A67" s="8">
        <v>25</v>
      </c>
      <c r="B67" s="12">
        <v>27211301524</v>
      </c>
      <c r="C67" s="112" t="s">
        <v>327</v>
      </c>
      <c r="D67" s="113" t="s">
        <v>328</v>
      </c>
      <c r="E67" s="13" t="s">
        <v>246</v>
      </c>
      <c r="F67" s="13" t="s">
        <v>334</v>
      </c>
      <c r="G67" s="9"/>
      <c r="H67" s="9"/>
      <c r="I67" s="10"/>
      <c r="J67" s="10"/>
      <c r="K67" s="10"/>
      <c r="L67" s="10"/>
      <c r="M67" s="10"/>
      <c r="N67" s="114" t="s">
        <v>343</v>
      </c>
      <c r="O67" s="115"/>
      <c r="P67" s="116"/>
      <c r="Q67" t="s">
        <v>348</v>
      </c>
    </row>
    <row r="68" spans="1:17" ht="20.100000000000001" customHeight="1">
      <c r="A68" s="8">
        <v>26</v>
      </c>
      <c r="B68" s="12">
        <v>27211338960</v>
      </c>
      <c r="C68" s="112" t="s">
        <v>329</v>
      </c>
      <c r="D68" s="113" t="s">
        <v>330</v>
      </c>
      <c r="E68" s="13" t="s">
        <v>246</v>
      </c>
      <c r="F68" s="13" t="s">
        <v>334</v>
      </c>
      <c r="G68" s="9"/>
      <c r="H68" s="9"/>
      <c r="I68" s="10"/>
      <c r="J68" s="10"/>
      <c r="K68" s="10"/>
      <c r="L68" s="10"/>
      <c r="M68" s="10"/>
      <c r="N68" s="114" t="s">
        <v>343</v>
      </c>
      <c r="O68" s="115"/>
      <c r="P68" s="116"/>
      <c r="Q68" t="s">
        <v>348</v>
      </c>
    </row>
    <row r="69" spans="1:17" ht="20.100000000000001" customHeight="1">
      <c r="A69" s="8">
        <v>27</v>
      </c>
      <c r="B69" s="12">
        <v>27211301362</v>
      </c>
      <c r="C69" s="112" t="s">
        <v>331</v>
      </c>
      <c r="D69" s="113" t="s">
        <v>332</v>
      </c>
      <c r="E69" s="13" t="s">
        <v>246</v>
      </c>
      <c r="F69" s="13" t="s">
        <v>334</v>
      </c>
      <c r="G69" s="9"/>
      <c r="H69" s="9"/>
      <c r="I69" s="10"/>
      <c r="J69" s="10"/>
      <c r="K69" s="10"/>
      <c r="L69" s="10"/>
      <c r="M69" s="10"/>
      <c r="N69" s="114" t="s">
        <v>343</v>
      </c>
      <c r="O69" s="115"/>
      <c r="P69" s="116"/>
      <c r="Q69" t="s">
        <v>348</v>
      </c>
    </row>
    <row r="70" spans="1:17" ht="20.100000000000001" customHeight="1">
      <c r="A70" s="8">
        <v>28</v>
      </c>
      <c r="B70" s="12">
        <v>27211331021</v>
      </c>
      <c r="C70" s="112" t="s">
        <v>333</v>
      </c>
      <c r="D70" s="113" t="s">
        <v>332</v>
      </c>
      <c r="E70" s="13" t="s">
        <v>246</v>
      </c>
      <c r="F70" s="13" t="s">
        <v>334</v>
      </c>
      <c r="G70" s="9"/>
      <c r="H70" s="9"/>
      <c r="I70" s="10"/>
      <c r="J70" s="10"/>
      <c r="K70" s="10"/>
      <c r="L70" s="10"/>
      <c r="M70" s="10"/>
      <c r="N70" s="114" t="s">
        <v>343</v>
      </c>
      <c r="O70" s="115"/>
      <c r="P70" s="116"/>
      <c r="Q70" t="s">
        <v>348</v>
      </c>
    </row>
  </sheetData>
  <mergeCells count="89">
    <mergeCell ref="N70:P70"/>
    <mergeCell ref="N64:P64"/>
    <mergeCell ref="N65:P65"/>
    <mergeCell ref="N66:P66"/>
    <mergeCell ref="N67:P67"/>
    <mergeCell ref="N68:P68"/>
    <mergeCell ref="N69:P69"/>
    <mergeCell ref="N58:P58"/>
    <mergeCell ref="N59:P59"/>
    <mergeCell ref="N60:P60"/>
    <mergeCell ref="N61:P61"/>
    <mergeCell ref="N62:P62"/>
    <mergeCell ref="N63:P63"/>
    <mergeCell ref="N52:P52"/>
    <mergeCell ref="N53:P53"/>
    <mergeCell ref="N54:P54"/>
    <mergeCell ref="N55:P55"/>
    <mergeCell ref="N56:P56"/>
    <mergeCell ref="N57:P57"/>
    <mergeCell ref="N46:P46"/>
    <mergeCell ref="N47:P47"/>
    <mergeCell ref="N48:P48"/>
    <mergeCell ref="N49:P49"/>
    <mergeCell ref="N50:P50"/>
    <mergeCell ref="N51:P51"/>
    <mergeCell ref="I41:I42"/>
    <mergeCell ref="J41:M41"/>
    <mergeCell ref="N41:P42"/>
    <mergeCell ref="N43:P43"/>
    <mergeCell ref="N44:P44"/>
    <mergeCell ref="N45:P45"/>
    <mergeCell ref="C38:M38"/>
    <mergeCell ref="A39:M39"/>
    <mergeCell ref="A41:A42"/>
    <mergeCell ref="B41:B42"/>
    <mergeCell ref="C41:C42"/>
    <mergeCell ref="D41:D42"/>
    <mergeCell ref="E41:E42"/>
    <mergeCell ref="F41:F42"/>
    <mergeCell ref="G41:G42"/>
    <mergeCell ref="H41:H42"/>
    <mergeCell ref="N33:P33"/>
    <mergeCell ref="N34:P34"/>
    <mergeCell ref="B36:C36"/>
    <mergeCell ref="D36:M36"/>
    <mergeCell ref="B37:C37"/>
    <mergeCell ref="E37:M37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4 N8:P34">
    <cfRule type="cellIs" dxfId="1" priority="2" stopIfTrue="1" operator="equal">
      <formula>0</formula>
    </cfRule>
  </conditionalFormatting>
  <conditionalFormatting sqref="F41:F70 N43:P70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IDCODE</vt:lpstr>
      <vt:lpstr>LPl2</vt:lpstr>
      <vt:lpstr>IN_DTK (L2)</vt:lpstr>
      <vt:lpstr>phong_coso</vt:lpstr>
      <vt:lpstr>TONGHOP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2024-10-24T03:01:26Z</cp:lastPrinted>
  <dcterms:created xsi:type="dcterms:W3CDTF">2009-04-20T08:11:00Z</dcterms:created>
  <dcterms:modified xsi:type="dcterms:W3CDTF">2024-10-24T03:01:51Z</dcterms:modified>
</cp:coreProperties>
</file>